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slicers/slicer7.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6e8bb521bd91b92a/Documents/"/>
    </mc:Choice>
  </mc:AlternateContent>
  <xr:revisionPtr revIDLastSave="2768" documentId="8_{2ABF53E5-545A-43B0-AC24-8AC037462D53}" xr6:coauthVersionLast="47" xr6:coauthVersionMax="47" xr10:uidLastSave="{8878FCB2-A6E5-4E13-93F1-50B1681B6748}"/>
  <bookViews>
    <workbookView xWindow="-108" yWindow="-108" windowWidth="23256" windowHeight="12456" firstSheet="4" activeTab="7" xr2:uid="{744C869E-0332-48DB-B43C-8033F386ADEA}"/>
  </bookViews>
  <sheets>
    <sheet name="Descriptive_satistics" sheetId="3" r:id="rId1"/>
    <sheet name="pivot_table_1" sheetId="5" r:id="rId2"/>
    <sheet name="pivot_table_2" sheetId="6" r:id="rId3"/>
    <sheet name="Pivot_table_4" sheetId="8" r:id="rId4"/>
    <sheet name="Pivot_table_3" sheetId="7" r:id="rId5"/>
    <sheet name="Pivot_table_5" sheetId="9" r:id="rId6"/>
    <sheet name="Pivot_table_6" sheetId="10" r:id="rId7"/>
    <sheet name="summarize_dashboard" sheetId="12" r:id="rId8"/>
    <sheet name="Dataset" sheetId="1" r:id="rId9"/>
    <sheet name="Sheet2" sheetId="4" r:id="rId10"/>
    <sheet name="Linear(profit vs sales)" sheetId="2" r:id="rId11"/>
  </sheets>
  <definedNames>
    <definedName name="_xlnm._FilterDatabase" localSheetId="8" hidden="1">Dataset!$B:$B</definedName>
    <definedName name="_xlnm.Extract" localSheetId="8">Dataset!#REF!</definedName>
    <definedName name="Profit">Sheet2!$C$5</definedName>
    <definedName name="Slicer_Customer_ID">#N/A</definedName>
    <definedName name="Slicer_Customer_ID1">#N/A</definedName>
    <definedName name="Slicer_Customer_Name">#N/A</definedName>
    <definedName name="Slicer_Product_Category3">#N/A</definedName>
    <definedName name="Slicer_Quantity">#N/A</definedName>
    <definedName name="Slicer_Region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4"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 i="1"/>
  <c r="G27" i="2" l="1"/>
  <c r="G2" i="2"/>
  <c r="F2" i="2"/>
  <c r="F27" i="2"/>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 i="1"/>
  <c r="H49" i="2" l="1"/>
  <c r="H217" i="2"/>
  <c r="I55" i="2"/>
  <c r="I217" i="2"/>
  <c r="I110" i="2"/>
  <c r="I213" i="2"/>
  <c r="I125" i="2"/>
  <c r="H29" i="2"/>
  <c r="D60" i="2"/>
  <c r="I212" i="2"/>
  <c r="I109" i="2"/>
  <c r="H213" i="2"/>
  <c r="L213" i="2" s="1"/>
  <c r="I208" i="2"/>
  <c r="I108" i="2"/>
  <c r="H181" i="2"/>
  <c r="L181" i="2" s="1"/>
  <c r="I175" i="2"/>
  <c r="I72" i="2"/>
  <c r="H149" i="2"/>
  <c r="L149" i="2" s="1"/>
  <c r="I160" i="2"/>
  <c r="I60" i="2"/>
  <c r="H117" i="2"/>
  <c r="L117" i="2" s="1"/>
  <c r="I159" i="2"/>
  <c r="I56" i="2"/>
  <c r="H78" i="2"/>
  <c r="L78" i="2" s="1"/>
  <c r="I158" i="2"/>
  <c r="H204" i="2"/>
  <c r="L204" i="2" s="1"/>
  <c r="H172" i="2"/>
  <c r="L172" i="2" s="1"/>
  <c r="H140" i="2"/>
  <c r="L140" i="2" s="1"/>
  <c r="H108" i="2"/>
  <c r="L108" i="2" s="1"/>
  <c r="H64" i="2"/>
  <c r="L64" i="2" s="1"/>
  <c r="D20" i="2"/>
  <c r="H203" i="2"/>
  <c r="L203" i="2" s="1"/>
  <c r="H171" i="2"/>
  <c r="L171" i="2" s="1"/>
  <c r="H139" i="2"/>
  <c r="L139" i="2" s="1"/>
  <c r="H107" i="2"/>
  <c r="L107" i="2" s="1"/>
  <c r="H63" i="2"/>
  <c r="L63" i="2" s="1"/>
  <c r="H202" i="2"/>
  <c r="L202" i="2" s="1"/>
  <c r="H170" i="2"/>
  <c r="L170" i="2" s="1"/>
  <c r="H138" i="2"/>
  <c r="L138" i="2" s="1"/>
  <c r="H105" i="2"/>
  <c r="L105" i="2" s="1"/>
  <c r="H62" i="2"/>
  <c r="I46" i="2"/>
  <c r="I27" i="2"/>
  <c r="I29" i="2"/>
  <c r="I37" i="2"/>
  <c r="I35" i="2"/>
  <c r="I41" i="2"/>
  <c r="I36" i="2"/>
  <c r="I34" i="2"/>
  <c r="I32" i="2"/>
  <c r="I40" i="2"/>
  <c r="I30" i="2"/>
  <c r="I38" i="2"/>
  <c r="I33" i="2"/>
  <c r="I28" i="2"/>
  <c r="I31" i="2"/>
  <c r="I39" i="2"/>
  <c r="H197" i="2"/>
  <c r="H165" i="2"/>
  <c r="L165" i="2" s="1"/>
  <c r="H133" i="2"/>
  <c r="L133" i="2" s="1"/>
  <c r="H100" i="2"/>
  <c r="H54" i="2"/>
  <c r="L54" i="2" s="1"/>
  <c r="I200" i="2"/>
  <c r="I150" i="2"/>
  <c r="I100" i="2"/>
  <c r="I47" i="2"/>
  <c r="H220" i="2"/>
  <c r="L220" i="2" s="1"/>
  <c r="H188" i="2"/>
  <c r="J188" i="2" s="1"/>
  <c r="H156" i="2"/>
  <c r="L156" i="2" s="1"/>
  <c r="H124" i="2"/>
  <c r="L124" i="2" s="1"/>
  <c r="H87" i="2"/>
  <c r="L87" i="2" s="1"/>
  <c r="H39" i="2"/>
  <c r="I188" i="2"/>
  <c r="I135" i="2"/>
  <c r="I85" i="2"/>
  <c r="H219" i="2"/>
  <c r="L219" i="2" s="1"/>
  <c r="H187" i="2"/>
  <c r="L187" i="2" s="1"/>
  <c r="H155" i="2"/>
  <c r="L155" i="2" s="1"/>
  <c r="H123" i="2"/>
  <c r="L123" i="2" s="1"/>
  <c r="H86" i="2"/>
  <c r="L86" i="2" s="1"/>
  <c r="H38" i="2"/>
  <c r="I184" i="2"/>
  <c r="I134" i="2"/>
  <c r="I84" i="2"/>
  <c r="H218" i="2"/>
  <c r="L218" i="2" s="1"/>
  <c r="H186" i="2"/>
  <c r="L186" i="2" s="1"/>
  <c r="H154" i="2"/>
  <c r="L154" i="2" s="1"/>
  <c r="H122" i="2"/>
  <c r="L122" i="2" s="1"/>
  <c r="H85" i="2"/>
  <c r="H37" i="2"/>
  <c r="I183" i="2"/>
  <c r="I133" i="2"/>
  <c r="I80" i="2"/>
  <c r="L49" i="2"/>
  <c r="D209" i="2"/>
  <c r="D177" i="2"/>
  <c r="D149" i="2"/>
  <c r="D94" i="2"/>
  <c r="D46" i="2"/>
  <c r="D14" i="2"/>
  <c r="D5" i="2"/>
  <c r="D184" i="2"/>
  <c r="D125" i="2"/>
  <c r="D45" i="2"/>
  <c r="D199" i="2"/>
  <c r="D156" i="2"/>
  <c r="D124" i="2"/>
  <c r="D76" i="2"/>
  <c r="D28" i="2"/>
  <c r="D206" i="2"/>
  <c r="D190" i="2"/>
  <c r="D173" i="2"/>
  <c r="D155" i="2"/>
  <c r="D135" i="2"/>
  <c r="D103" i="2"/>
  <c r="D71" i="2"/>
  <c r="D39" i="2"/>
  <c r="L62" i="2"/>
  <c r="D213" i="2"/>
  <c r="D205" i="2"/>
  <c r="D197" i="2"/>
  <c r="D189" i="2"/>
  <c r="D181" i="2"/>
  <c r="D172" i="2"/>
  <c r="D163" i="2"/>
  <c r="D154" i="2"/>
  <c r="D145" i="2"/>
  <c r="D134" i="2"/>
  <c r="D118" i="2"/>
  <c r="D102" i="2"/>
  <c r="D86" i="2"/>
  <c r="D70" i="2"/>
  <c r="D54" i="2"/>
  <c r="D38" i="2"/>
  <c r="D22" i="2"/>
  <c r="D6" i="2"/>
  <c r="H212" i="2"/>
  <c r="H196" i="2"/>
  <c r="H180" i="2"/>
  <c r="H164" i="2"/>
  <c r="H148" i="2"/>
  <c r="H132" i="2"/>
  <c r="H116" i="2"/>
  <c r="H97" i="2"/>
  <c r="H77" i="2"/>
  <c r="H53" i="2"/>
  <c r="I224" i="2"/>
  <c r="I199" i="2"/>
  <c r="I174" i="2"/>
  <c r="I149" i="2"/>
  <c r="I124" i="2"/>
  <c r="I96" i="2"/>
  <c r="I71" i="2"/>
  <c r="D185" i="2"/>
  <c r="D212" i="2"/>
  <c r="D204" i="2"/>
  <c r="D196" i="2"/>
  <c r="D188" i="2"/>
  <c r="D180" i="2"/>
  <c r="D171" i="2"/>
  <c r="D162" i="2"/>
  <c r="D153" i="2"/>
  <c r="D143" i="2"/>
  <c r="D133" i="2"/>
  <c r="D117" i="2"/>
  <c r="D101" i="2"/>
  <c r="D85" i="2"/>
  <c r="D69" i="2"/>
  <c r="D53" i="2"/>
  <c r="D37" i="2"/>
  <c r="D21" i="2"/>
  <c r="I49" i="2"/>
  <c r="J49" i="2" s="1"/>
  <c r="I57" i="2"/>
  <c r="I65" i="2"/>
  <c r="I73" i="2"/>
  <c r="I81" i="2"/>
  <c r="I89" i="2"/>
  <c r="I97" i="2"/>
  <c r="I105" i="2"/>
  <c r="I113" i="2"/>
  <c r="I121" i="2"/>
  <c r="I129" i="2"/>
  <c r="I137" i="2"/>
  <c r="I145" i="2"/>
  <c r="I153" i="2"/>
  <c r="I161" i="2"/>
  <c r="I169" i="2"/>
  <c r="I177" i="2"/>
  <c r="I185" i="2"/>
  <c r="I193" i="2"/>
  <c r="I201" i="2"/>
  <c r="I209" i="2"/>
  <c r="I225" i="2"/>
  <c r="I42" i="2"/>
  <c r="I50" i="2"/>
  <c r="I58" i="2"/>
  <c r="I66" i="2"/>
  <c r="I74" i="2"/>
  <c r="I82" i="2"/>
  <c r="I90" i="2"/>
  <c r="I98" i="2"/>
  <c r="I106" i="2"/>
  <c r="I114" i="2"/>
  <c r="I122" i="2"/>
  <c r="I130" i="2"/>
  <c r="I138" i="2"/>
  <c r="I146" i="2"/>
  <c r="I154" i="2"/>
  <c r="I162" i="2"/>
  <c r="I170" i="2"/>
  <c r="I178" i="2"/>
  <c r="I186" i="2"/>
  <c r="I194" i="2"/>
  <c r="I202" i="2"/>
  <c r="I210" i="2"/>
  <c r="I218" i="2"/>
  <c r="I43" i="2"/>
  <c r="I51" i="2"/>
  <c r="I59" i="2"/>
  <c r="I67" i="2"/>
  <c r="I75" i="2"/>
  <c r="I83" i="2"/>
  <c r="I91" i="2"/>
  <c r="I99" i="2"/>
  <c r="I107" i="2"/>
  <c r="I115" i="2"/>
  <c r="I123" i="2"/>
  <c r="I131" i="2"/>
  <c r="I139" i="2"/>
  <c r="I147" i="2"/>
  <c r="I155" i="2"/>
  <c r="I163" i="2"/>
  <c r="I171" i="2"/>
  <c r="J171" i="2" s="1"/>
  <c r="I179" i="2"/>
  <c r="I187" i="2"/>
  <c r="I195" i="2"/>
  <c r="I203" i="2"/>
  <c r="I211" i="2"/>
  <c r="I219" i="2"/>
  <c r="I48" i="2"/>
  <c r="I62" i="2"/>
  <c r="J62" i="2" s="1"/>
  <c r="I76" i="2"/>
  <c r="I87" i="2"/>
  <c r="I101" i="2"/>
  <c r="I112" i="2"/>
  <c r="I126" i="2"/>
  <c r="I140" i="2"/>
  <c r="I151" i="2"/>
  <c r="I165" i="2"/>
  <c r="I176" i="2"/>
  <c r="I190" i="2"/>
  <c r="I204" i="2"/>
  <c r="I215" i="2"/>
  <c r="I52" i="2"/>
  <c r="I63" i="2"/>
  <c r="I77" i="2"/>
  <c r="I88" i="2"/>
  <c r="I102" i="2"/>
  <c r="I116" i="2"/>
  <c r="I127" i="2"/>
  <c r="I141" i="2"/>
  <c r="I152" i="2"/>
  <c r="I166" i="2"/>
  <c r="I180" i="2"/>
  <c r="I191" i="2"/>
  <c r="I205" i="2"/>
  <c r="I216" i="2"/>
  <c r="I53" i="2"/>
  <c r="I64" i="2"/>
  <c r="I78" i="2"/>
  <c r="I92" i="2"/>
  <c r="I103" i="2"/>
  <c r="I117" i="2"/>
  <c r="I128" i="2"/>
  <c r="I142" i="2"/>
  <c r="I156" i="2"/>
  <c r="I167" i="2"/>
  <c r="I181" i="2"/>
  <c r="I192" i="2"/>
  <c r="I206" i="2"/>
  <c r="I220" i="2"/>
  <c r="I54" i="2"/>
  <c r="I68" i="2"/>
  <c r="I79" i="2"/>
  <c r="I93" i="2"/>
  <c r="I104" i="2"/>
  <c r="I118" i="2"/>
  <c r="I132" i="2"/>
  <c r="I143" i="2"/>
  <c r="I157" i="2"/>
  <c r="I168" i="2"/>
  <c r="I182" i="2"/>
  <c r="I196" i="2"/>
  <c r="I207" i="2"/>
  <c r="I221" i="2"/>
  <c r="H211" i="2"/>
  <c r="H195" i="2"/>
  <c r="H179" i="2"/>
  <c r="H163" i="2"/>
  <c r="H147" i="2"/>
  <c r="H131" i="2"/>
  <c r="H115" i="2"/>
  <c r="H96" i="2"/>
  <c r="H76" i="2"/>
  <c r="I223" i="2"/>
  <c r="I198" i="2"/>
  <c r="I173" i="2"/>
  <c r="I148" i="2"/>
  <c r="I120" i="2"/>
  <c r="I95" i="2"/>
  <c r="I70" i="2"/>
  <c r="I45" i="2"/>
  <c r="L85" i="2"/>
  <c r="D200" i="2"/>
  <c r="D148" i="2"/>
  <c r="D77" i="2"/>
  <c r="D207" i="2"/>
  <c r="D174" i="2"/>
  <c r="D138" i="2"/>
  <c r="D92" i="2"/>
  <c r="D44" i="2"/>
  <c r="D12" i="2"/>
  <c r="D214" i="2"/>
  <c r="D198" i="2"/>
  <c r="D182" i="2"/>
  <c r="D164" i="2"/>
  <c r="D146" i="2"/>
  <c r="D119" i="2"/>
  <c r="D87" i="2"/>
  <c r="D55" i="2"/>
  <c r="D23" i="2"/>
  <c r="D7" i="2"/>
  <c r="L197" i="2"/>
  <c r="J133" i="2"/>
  <c r="H34" i="2"/>
  <c r="H42" i="2"/>
  <c r="H50" i="2"/>
  <c r="H58" i="2"/>
  <c r="H66" i="2"/>
  <c r="H74" i="2"/>
  <c r="H82" i="2"/>
  <c r="H90" i="2"/>
  <c r="H98" i="2"/>
  <c r="H106" i="2"/>
  <c r="H35" i="2"/>
  <c r="H43" i="2"/>
  <c r="H51" i="2"/>
  <c r="H59" i="2"/>
  <c r="H67" i="2"/>
  <c r="H75" i="2"/>
  <c r="H83" i="2"/>
  <c r="H91" i="2"/>
  <c r="H99" i="2"/>
  <c r="H28" i="2"/>
  <c r="H36" i="2"/>
  <c r="H44" i="2"/>
  <c r="H52" i="2"/>
  <c r="H60" i="2"/>
  <c r="H68" i="2"/>
  <c r="H30" i="2"/>
  <c r="H41" i="2"/>
  <c r="H55" i="2"/>
  <c r="H69" i="2"/>
  <c r="H79" i="2"/>
  <c r="H89" i="2"/>
  <c r="H101" i="2"/>
  <c r="H110" i="2"/>
  <c r="H118" i="2"/>
  <c r="H126" i="2"/>
  <c r="H134" i="2"/>
  <c r="H142" i="2"/>
  <c r="H150" i="2"/>
  <c r="H158" i="2"/>
  <c r="H166" i="2"/>
  <c r="H174" i="2"/>
  <c r="H182" i="2"/>
  <c r="H190" i="2"/>
  <c r="H198" i="2"/>
  <c r="H206" i="2"/>
  <c r="H214" i="2"/>
  <c r="H222" i="2"/>
  <c r="H31" i="2"/>
  <c r="H45" i="2"/>
  <c r="H56" i="2"/>
  <c r="H70" i="2"/>
  <c r="H80" i="2"/>
  <c r="H92" i="2"/>
  <c r="H102" i="2"/>
  <c r="H111" i="2"/>
  <c r="H119" i="2"/>
  <c r="H127" i="2"/>
  <c r="H135" i="2"/>
  <c r="H143" i="2"/>
  <c r="H151" i="2"/>
  <c r="H159" i="2"/>
  <c r="H167" i="2"/>
  <c r="H175" i="2"/>
  <c r="H183" i="2"/>
  <c r="H191" i="2"/>
  <c r="H199" i="2"/>
  <c r="H207" i="2"/>
  <c r="H215" i="2"/>
  <c r="H223" i="2"/>
  <c r="H32" i="2"/>
  <c r="H46" i="2"/>
  <c r="H57" i="2"/>
  <c r="H71" i="2"/>
  <c r="H81" i="2"/>
  <c r="H93" i="2"/>
  <c r="H103" i="2"/>
  <c r="H112" i="2"/>
  <c r="H120" i="2"/>
  <c r="H128" i="2"/>
  <c r="H136" i="2"/>
  <c r="H144" i="2"/>
  <c r="H152" i="2"/>
  <c r="H160" i="2"/>
  <c r="H168" i="2"/>
  <c r="H176" i="2"/>
  <c r="H184" i="2"/>
  <c r="H192" i="2"/>
  <c r="H200" i="2"/>
  <c r="H208" i="2"/>
  <c r="H216" i="2"/>
  <c r="H224" i="2"/>
  <c r="H33" i="2"/>
  <c r="H47" i="2"/>
  <c r="H61" i="2"/>
  <c r="H72" i="2"/>
  <c r="H84" i="2"/>
  <c r="H94" i="2"/>
  <c r="H104" i="2"/>
  <c r="H113" i="2"/>
  <c r="H121" i="2"/>
  <c r="H129" i="2"/>
  <c r="H137" i="2"/>
  <c r="H145" i="2"/>
  <c r="H153" i="2"/>
  <c r="H161" i="2"/>
  <c r="H169" i="2"/>
  <c r="H177" i="2"/>
  <c r="H185" i="2"/>
  <c r="H193" i="2"/>
  <c r="H201" i="2"/>
  <c r="H209" i="2"/>
  <c r="H225" i="2"/>
  <c r="D211" i="2"/>
  <c r="D203" i="2"/>
  <c r="D195" i="2"/>
  <c r="D187" i="2"/>
  <c r="D179" i="2"/>
  <c r="D170" i="2"/>
  <c r="D161" i="2"/>
  <c r="D151" i="2"/>
  <c r="D142" i="2"/>
  <c r="D132" i="2"/>
  <c r="D116" i="2"/>
  <c r="D100" i="2"/>
  <c r="D84" i="2"/>
  <c r="D68" i="2"/>
  <c r="D52" i="2"/>
  <c r="D36" i="2"/>
  <c r="H27" i="2"/>
  <c r="H210" i="2"/>
  <c r="H194" i="2"/>
  <c r="H178" i="2"/>
  <c r="H162" i="2"/>
  <c r="H146" i="2"/>
  <c r="H130" i="2"/>
  <c r="H114" i="2"/>
  <c r="H95" i="2"/>
  <c r="H73" i="2"/>
  <c r="H48" i="2"/>
  <c r="I222" i="2"/>
  <c r="I197" i="2"/>
  <c r="I172" i="2"/>
  <c r="J172" i="2" s="1"/>
  <c r="I144" i="2"/>
  <c r="I119" i="2"/>
  <c r="I94" i="2"/>
  <c r="I69" i="2"/>
  <c r="I44" i="2"/>
  <c r="D201" i="2"/>
  <c r="D193" i="2"/>
  <c r="D167" i="2"/>
  <c r="D158" i="2"/>
  <c r="D140" i="2"/>
  <c r="D126" i="2"/>
  <c r="D110" i="2"/>
  <c r="D78" i="2"/>
  <c r="D62" i="2"/>
  <c r="D30" i="2"/>
  <c r="D208" i="2"/>
  <c r="D192" i="2"/>
  <c r="D175" i="2"/>
  <c r="D166" i="2"/>
  <c r="D157" i="2"/>
  <c r="D139" i="2"/>
  <c r="D109" i="2"/>
  <c r="D93" i="2"/>
  <c r="D61" i="2"/>
  <c r="D29" i="2"/>
  <c r="D13" i="2"/>
  <c r="D215" i="2"/>
  <c r="D191" i="2"/>
  <c r="D183" i="2"/>
  <c r="D165" i="2"/>
  <c r="D147" i="2"/>
  <c r="D108" i="2"/>
  <c r="D8" i="2"/>
  <c r="D16" i="2"/>
  <c r="D24" i="2"/>
  <c r="D32" i="2"/>
  <c r="D40" i="2"/>
  <c r="D48" i="2"/>
  <c r="D56" i="2"/>
  <c r="D64" i="2"/>
  <c r="D72" i="2"/>
  <c r="D80" i="2"/>
  <c r="D88" i="2"/>
  <c r="D96" i="2"/>
  <c r="D104" i="2"/>
  <c r="D112" i="2"/>
  <c r="D120" i="2"/>
  <c r="D128" i="2"/>
  <c r="D136" i="2"/>
  <c r="D144" i="2"/>
  <c r="D152" i="2"/>
  <c r="D160" i="2"/>
  <c r="D168" i="2"/>
  <c r="D176" i="2"/>
  <c r="D9" i="2"/>
  <c r="D17" i="2"/>
  <c r="D25" i="2"/>
  <c r="D33" i="2"/>
  <c r="D41" i="2"/>
  <c r="D49" i="2"/>
  <c r="D57" i="2"/>
  <c r="D65" i="2"/>
  <c r="D73" i="2"/>
  <c r="D81" i="2"/>
  <c r="D89" i="2"/>
  <c r="D97" i="2"/>
  <c r="D105" i="2"/>
  <c r="D113" i="2"/>
  <c r="D121" i="2"/>
  <c r="D129" i="2"/>
  <c r="D137" i="2"/>
  <c r="D10" i="2"/>
  <c r="D18" i="2"/>
  <c r="D26" i="2"/>
  <c r="D34" i="2"/>
  <c r="D42" i="2"/>
  <c r="D50" i="2"/>
  <c r="D58" i="2"/>
  <c r="D66" i="2"/>
  <c r="D74" i="2"/>
  <c r="D82" i="2"/>
  <c r="D90" i="2"/>
  <c r="D98" i="2"/>
  <c r="D106" i="2"/>
  <c r="D114" i="2"/>
  <c r="D122" i="2"/>
  <c r="D130" i="2"/>
  <c r="D11" i="2"/>
  <c r="D19" i="2"/>
  <c r="D27" i="2"/>
  <c r="D35" i="2"/>
  <c r="D43" i="2"/>
  <c r="D51" i="2"/>
  <c r="D59" i="2"/>
  <c r="D67" i="2"/>
  <c r="D75" i="2"/>
  <c r="D83" i="2"/>
  <c r="D91" i="2"/>
  <c r="D99" i="2"/>
  <c r="D107" i="2"/>
  <c r="D115" i="2"/>
  <c r="D123" i="2"/>
  <c r="D131" i="2"/>
  <c r="D210" i="2"/>
  <c r="D202" i="2"/>
  <c r="D194" i="2"/>
  <c r="D186" i="2"/>
  <c r="D178" i="2"/>
  <c r="D169" i="2"/>
  <c r="D159" i="2"/>
  <c r="D150" i="2"/>
  <c r="D141" i="2"/>
  <c r="D127" i="2"/>
  <c r="D111" i="2"/>
  <c r="D95" i="2"/>
  <c r="D79" i="2"/>
  <c r="D63" i="2"/>
  <c r="D47" i="2"/>
  <c r="D31" i="2"/>
  <c r="D15" i="2"/>
  <c r="H221" i="2"/>
  <c r="H205" i="2"/>
  <c r="H189" i="2"/>
  <c r="H173" i="2"/>
  <c r="H157" i="2"/>
  <c r="H141" i="2"/>
  <c r="H125" i="2"/>
  <c r="H109" i="2"/>
  <c r="H88" i="2"/>
  <c r="H65" i="2"/>
  <c r="H40" i="2"/>
  <c r="I214" i="2"/>
  <c r="I189" i="2"/>
  <c r="I164" i="2"/>
  <c r="I136" i="2"/>
  <c r="I111" i="2"/>
  <c r="I86" i="2"/>
  <c r="I61" i="2"/>
  <c r="J181" i="2" l="1"/>
  <c r="J138" i="2"/>
  <c r="J78" i="2"/>
  <c r="J197" i="2"/>
  <c r="J217" i="2"/>
  <c r="L217" i="2"/>
  <c r="J85" i="2"/>
  <c r="J27" i="2"/>
  <c r="L27" i="2"/>
  <c r="L31" i="2"/>
  <c r="J31" i="2"/>
  <c r="J139" i="2"/>
  <c r="L28" i="2"/>
  <c r="J28" i="2"/>
  <c r="J204" i="2"/>
  <c r="L29" i="2"/>
  <c r="J29" i="2"/>
  <c r="J149" i="2"/>
  <c r="J213" i="2"/>
  <c r="J30" i="2"/>
  <c r="L30" i="2"/>
  <c r="J187" i="2"/>
  <c r="J117" i="2"/>
  <c r="J218" i="2"/>
  <c r="J170" i="2"/>
  <c r="J219" i="2"/>
  <c r="J220" i="2"/>
  <c r="J165" i="2"/>
  <c r="J107" i="2"/>
  <c r="J155" i="2"/>
  <c r="J63" i="2"/>
  <c r="J140" i="2"/>
  <c r="J108" i="2"/>
  <c r="J36" i="2"/>
  <c r="L36" i="2"/>
  <c r="L33" i="2"/>
  <c r="J33" i="2"/>
  <c r="J54" i="2"/>
  <c r="J100" i="2"/>
  <c r="L100" i="2"/>
  <c r="J34" i="2"/>
  <c r="L34" i="2"/>
  <c r="J202" i="2"/>
  <c r="J86" i="2"/>
  <c r="J122" i="2"/>
  <c r="J105" i="2"/>
  <c r="J186" i="2"/>
  <c r="L37" i="2"/>
  <c r="J37" i="2"/>
  <c r="L39" i="2"/>
  <c r="J39" i="2"/>
  <c r="J41" i="2"/>
  <c r="L41" i="2"/>
  <c r="J35" i="2"/>
  <c r="L35" i="2"/>
  <c r="J154" i="2"/>
  <c r="J40" i="2"/>
  <c r="L40" i="2"/>
  <c r="J124" i="2"/>
  <c r="J156" i="2"/>
  <c r="J64" i="2"/>
  <c r="J203" i="2"/>
  <c r="J32" i="2"/>
  <c r="L32" i="2"/>
  <c r="L188" i="2"/>
  <c r="J87" i="2"/>
  <c r="J123" i="2"/>
  <c r="J38" i="2"/>
  <c r="L38" i="2"/>
  <c r="L48" i="2"/>
  <c r="J48" i="2"/>
  <c r="L185" i="2"/>
  <c r="J185" i="2"/>
  <c r="L103" i="2"/>
  <c r="J103" i="2"/>
  <c r="J198" i="2"/>
  <c r="L198" i="2"/>
  <c r="L43" i="2"/>
  <c r="J43" i="2"/>
  <c r="L96" i="2"/>
  <c r="J96" i="2"/>
  <c r="L116" i="2"/>
  <c r="J116" i="2"/>
  <c r="L73" i="2"/>
  <c r="J73" i="2"/>
  <c r="L160" i="2"/>
  <c r="J160" i="2"/>
  <c r="L143" i="2"/>
  <c r="J143" i="2"/>
  <c r="L126" i="2"/>
  <c r="J126" i="2"/>
  <c r="L132" i="2"/>
  <c r="J132" i="2"/>
  <c r="J109" i="2"/>
  <c r="L109" i="2"/>
  <c r="L152" i="2"/>
  <c r="J152" i="2"/>
  <c r="L56" i="2"/>
  <c r="J56" i="2"/>
  <c r="L106" i="2"/>
  <c r="J106" i="2"/>
  <c r="J148" i="2"/>
  <c r="L148" i="2"/>
  <c r="J94" i="2"/>
  <c r="L94" i="2"/>
  <c r="J71" i="2"/>
  <c r="L71" i="2"/>
  <c r="J45" i="2"/>
  <c r="L45" i="2"/>
  <c r="J147" i="2"/>
  <c r="L147" i="2"/>
  <c r="L141" i="2"/>
  <c r="J141" i="2"/>
  <c r="L130" i="2"/>
  <c r="J130" i="2"/>
  <c r="L153" i="2"/>
  <c r="J153" i="2"/>
  <c r="L200" i="2"/>
  <c r="J200" i="2"/>
  <c r="L57" i="2"/>
  <c r="J57" i="2"/>
  <c r="J119" i="2"/>
  <c r="L119" i="2"/>
  <c r="L166" i="2"/>
  <c r="J166" i="2"/>
  <c r="J60" i="2"/>
  <c r="L60" i="2"/>
  <c r="L90" i="2"/>
  <c r="J90" i="2"/>
  <c r="J163" i="2"/>
  <c r="L163" i="2"/>
  <c r="L157" i="2"/>
  <c r="J157" i="2"/>
  <c r="L146" i="2"/>
  <c r="J146" i="2"/>
  <c r="L209" i="2"/>
  <c r="J209" i="2"/>
  <c r="L145" i="2"/>
  <c r="J145" i="2"/>
  <c r="L72" i="2"/>
  <c r="J72" i="2"/>
  <c r="L192" i="2"/>
  <c r="J192" i="2"/>
  <c r="L128" i="2"/>
  <c r="J128" i="2"/>
  <c r="J46" i="2"/>
  <c r="L46" i="2"/>
  <c r="J175" i="2"/>
  <c r="L175" i="2"/>
  <c r="J111" i="2"/>
  <c r="L111" i="2"/>
  <c r="J222" i="2"/>
  <c r="L222" i="2"/>
  <c r="J158" i="2"/>
  <c r="L158" i="2"/>
  <c r="L89" i="2"/>
  <c r="J89" i="2"/>
  <c r="L52" i="2"/>
  <c r="J52" i="2"/>
  <c r="L67" i="2"/>
  <c r="J67" i="2"/>
  <c r="L82" i="2"/>
  <c r="J82" i="2"/>
  <c r="L179" i="2"/>
  <c r="J179" i="2"/>
  <c r="L53" i="2"/>
  <c r="J53" i="2"/>
  <c r="L196" i="2"/>
  <c r="J196" i="2"/>
  <c r="L65" i="2"/>
  <c r="J65" i="2"/>
  <c r="L151" i="2"/>
  <c r="J151" i="2"/>
  <c r="J55" i="2"/>
  <c r="L55" i="2"/>
  <c r="L88" i="2"/>
  <c r="J88" i="2"/>
  <c r="L210" i="2"/>
  <c r="J210" i="2"/>
  <c r="L177" i="2"/>
  <c r="J177" i="2"/>
  <c r="L93" i="2"/>
  <c r="J93" i="2"/>
  <c r="J70" i="2"/>
  <c r="L70" i="2"/>
  <c r="J115" i="2"/>
  <c r="L115" i="2"/>
  <c r="J95" i="2"/>
  <c r="L95" i="2"/>
  <c r="L169" i="2"/>
  <c r="J169" i="2"/>
  <c r="J199" i="2"/>
  <c r="L199" i="2"/>
  <c r="L118" i="2"/>
  <c r="J118" i="2"/>
  <c r="L131" i="2"/>
  <c r="J131" i="2"/>
  <c r="J125" i="2"/>
  <c r="L125" i="2"/>
  <c r="L225" i="2"/>
  <c r="J225" i="2"/>
  <c r="L144" i="2"/>
  <c r="J144" i="2"/>
  <c r="L127" i="2"/>
  <c r="J127" i="2"/>
  <c r="J110" i="2"/>
  <c r="L110" i="2"/>
  <c r="J83" i="2"/>
  <c r="L83" i="2"/>
  <c r="J164" i="2"/>
  <c r="L164" i="2"/>
  <c r="J84" i="2"/>
  <c r="L84" i="2"/>
  <c r="L136" i="2"/>
  <c r="J136" i="2"/>
  <c r="J183" i="2"/>
  <c r="L183" i="2"/>
  <c r="L101" i="2"/>
  <c r="J101" i="2"/>
  <c r="J75" i="2"/>
  <c r="L75" i="2"/>
  <c r="L180" i="2"/>
  <c r="J180" i="2"/>
  <c r="J173" i="2"/>
  <c r="L173" i="2"/>
  <c r="L162" i="2"/>
  <c r="J162" i="2"/>
  <c r="L201" i="2"/>
  <c r="J201" i="2"/>
  <c r="L137" i="2"/>
  <c r="J137" i="2"/>
  <c r="J61" i="2"/>
  <c r="L61" i="2"/>
  <c r="L184" i="2"/>
  <c r="J184" i="2"/>
  <c r="L120" i="2"/>
  <c r="J120" i="2"/>
  <c r="L167" i="2"/>
  <c r="J167" i="2"/>
  <c r="L102" i="2"/>
  <c r="J102" i="2"/>
  <c r="J214" i="2"/>
  <c r="L214" i="2"/>
  <c r="J150" i="2"/>
  <c r="L150" i="2"/>
  <c r="L79" i="2"/>
  <c r="J79" i="2"/>
  <c r="J44" i="2"/>
  <c r="L44" i="2"/>
  <c r="J59" i="2"/>
  <c r="L59" i="2"/>
  <c r="L74" i="2"/>
  <c r="J74" i="2"/>
  <c r="L195" i="2"/>
  <c r="J195" i="2"/>
  <c r="L77" i="2"/>
  <c r="J77" i="2"/>
  <c r="J212" i="2"/>
  <c r="L212" i="2"/>
  <c r="L205" i="2"/>
  <c r="J205" i="2"/>
  <c r="L194" i="2"/>
  <c r="J194" i="2"/>
  <c r="L121" i="2"/>
  <c r="J121" i="2"/>
  <c r="L168" i="2"/>
  <c r="J168" i="2"/>
  <c r="J215" i="2"/>
  <c r="L215" i="2"/>
  <c r="L80" i="2"/>
  <c r="J80" i="2"/>
  <c r="J134" i="2"/>
  <c r="L134" i="2"/>
  <c r="L58" i="2"/>
  <c r="J58" i="2"/>
  <c r="L221" i="2"/>
  <c r="J221" i="2"/>
  <c r="L113" i="2"/>
  <c r="J113" i="2"/>
  <c r="L224" i="2"/>
  <c r="J224" i="2"/>
  <c r="L207" i="2"/>
  <c r="J207" i="2"/>
  <c r="J190" i="2"/>
  <c r="L190" i="2"/>
  <c r="J99" i="2"/>
  <c r="L99" i="2"/>
  <c r="L50" i="2"/>
  <c r="J50" i="2"/>
  <c r="L104" i="2"/>
  <c r="J104" i="2"/>
  <c r="L216" i="2"/>
  <c r="J216" i="2"/>
  <c r="L81" i="2"/>
  <c r="J81" i="2"/>
  <c r="J135" i="2"/>
  <c r="L135" i="2"/>
  <c r="L182" i="2"/>
  <c r="J182" i="2"/>
  <c r="L91" i="2"/>
  <c r="J91" i="2"/>
  <c r="L42" i="2"/>
  <c r="J42" i="2"/>
  <c r="L114" i="2"/>
  <c r="J114" i="2"/>
  <c r="L161" i="2"/>
  <c r="J161" i="2"/>
  <c r="L208" i="2"/>
  <c r="J208" i="2"/>
  <c r="L191" i="2"/>
  <c r="J191" i="2"/>
  <c r="J174" i="2"/>
  <c r="L174" i="2"/>
  <c r="L68" i="2"/>
  <c r="J68" i="2"/>
  <c r="L98" i="2"/>
  <c r="J98" i="2"/>
  <c r="J189" i="2"/>
  <c r="L189" i="2"/>
  <c r="L178" i="2"/>
  <c r="J178" i="2"/>
  <c r="L193" i="2"/>
  <c r="J193" i="2"/>
  <c r="L129" i="2"/>
  <c r="J129" i="2"/>
  <c r="J47" i="2"/>
  <c r="L47" i="2"/>
  <c r="L176" i="2"/>
  <c r="J176" i="2"/>
  <c r="L112" i="2"/>
  <c r="J112" i="2"/>
  <c r="J223" i="2"/>
  <c r="L223" i="2"/>
  <c r="J159" i="2"/>
  <c r="L159" i="2"/>
  <c r="L92" i="2"/>
  <c r="J92" i="2"/>
  <c r="L206" i="2"/>
  <c r="J206" i="2"/>
  <c r="L142" i="2"/>
  <c r="J142" i="2"/>
  <c r="J69" i="2"/>
  <c r="L69" i="2"/>
  <c r="L51" i="2"/>
  <c r="J51" i="2"/>
  <c r="L66" i="2"/>
  <c r="J66" i="2"/>
  <c r="L76" i="2"/>
  <c r="J76" i="2"/>
  <c r="J211" i="2"/>
  <c r="L211" i="2"/>
  <c r="L97" i="2"/>
  <c r="J97" i="2"/>
  <c r="M27" i="2" l="1"/>
  <c r="K27" i="2"/>
  <c r="G23" i="2"/>
  <c r="G24" i="2" s="1"/>
</calcChain>
</file>

<file path=xl/sharedStrings.xml><?xml version="1.0" encoding="utf-8"?>
<sst xmlns="http://schemas.openxmlformats.org/spreadsheetml/2006/main" count="1110" uniqueCount="162">
  <si>
    <t>Customer_ID</t>
  </si>
  <si>
    <t>Customer_Name</t>
  </si>
  <si>
    <t>Region</t>
  </si>
  <si>
    <t>Product_Category</t>
  </si>
  <si>
    <t>Sales</t>
  </si>
  <si>
    <t>Quantity</t>
  </si>
  <si>
    <t>Discount</t>
  </si>
  <si>
    <t>Order_Date</t>
  </si>
  <si>
    <t>Profit</t>
  </si>
  <si>
    <t>CUST019</t>
  </si>
  <si>
    <t>James Davis</t>
  </si>
  <si>
    <t>West</t>
  </si>
  <si>
    <t>Books</t>
  </si>
  <si>
    <t>CUST012</t>
  </si>
  <si>
    <t>Robert Anderson</t>
  </si>
  <si>
    <t>Clothing</t>
  </si>
  <si>
    <t>CUST017</t>
  </si>
  <si>
    <t>James Taylor</t>
  </si>
  <si>
    <t>East</t>
  </si>
  <si>
    <t>CUST005</t>
  </si>
  <si>
    <t>South</t>
  </si>
  <si>
    <t>Electronics</t>
  </si>
  <si>
    <t>CUST030</t>
  </si>
  <si>
    <t>James Wilson</t>
  </si>
  <si>
    <t>North</t>
  </si>
  <si>
    <t>CUST007</t>
  </si>
  <si>
    <t>Michael Anderson</t>
  </si>
  <si>
    <t>Furniture</t>
  </si>
  <si>
    <t>CUST001</t>
  </si>
  <si>
    <t>Linda Wilson</t>
  </si>
  <si>
    <t>CUST026</t>
  </si>
  <si>
    <t>Mary Davis</t>
  </si>
  <si>
    <t>CUST009</t>
  </si>
  <si>
    <t>Linda Jackson</t>
  </si>
  <si>
    <t>Central</t>
  </si>
  <si>
    <t>CUST010</t>
  </si>
  <si>
    <t>David Thomas</t>
  </si>
  <si>
    <t>CUST014</t>
  </si>
  <si>
    <t>Emma Davis</t>
  </si>
  <si>
    <t>Office Supplies</t>
  </si>
  <si>
    <t>CUST023</t>
  </si>
  <si>
    <t>CUST029</t>
  </si>
  <si>
    <t>David Smith</t>
  </si>
  <si>
    <t>Sarah Anderson</t>
  </si>
  <si>
    <t>CUST008</t>
  </si>
  <si>
    <t>Lisa Thomas</t>
  </si>
  <si>
    <t>CUST006</t>
  </si>
  <si>
    <t>Mary Jackson</t>
  </si>
  <si>
    <t>Lisa Davis</t>
  </si>
  <si>
    <t>CUST022</t>
  </si>
  <si>
    <t>Linda Brown</t>
  </si>
  <si>
    <t>John Brown</t>
  </si>
  <si>
    <t>CUST028</t>
  </si>
  <si>
    <t>Linda Taylor</t>
  </si>
  <si>
    <t>CUST025</t>
  </si>
  <si>
    <t>David Brown</t>
  </si>
  <si>
    <t>David Davis</t>
  </si>
  <si>
    <t>CUST021</t>
  </si>
  <si>
    <t>CUST015</t>
  </si>
  <si>
    <t>Mary Wilson</t>
  </si>
  <si>
    <t>CUST016</t>
  </si>
  <si>
    <t>Emma Wilson</t>
  </si>
  <si>
    <t>Linda Davis</t>
  </si>
  <si>
    <t>CUST011</t>
  </si>
  <si>
    <t>Sarah Davis</t>
  </si>
  <si>
    <t>CUST002</t>
  </si>
  <si>
    <t>Emma Taylor</t>
  </si>
  <si>
    <t>CUST003</t>
  </si>
  <si>
    <t>CUST020</t>
  </si>
  <si>
    <t>Linda Moore</t>
  </si>
  <si>
    <t>CUST024</t>
  </si>
  <si>
    <t>David Anderson</t>
  </si>
  <si>
    <t>CUST004</t>
  </si>
  <si>
    <t>CUST013</t>
  </si>
  <si>
    <t>CUST027</t>
  </si>
  <si>
    <t>CUST018</t>
  </si>
  <si>
    <t>Net_purchase</t>
  </si>
  <si>
    <t>Total_discount</t>
  </si>
  <si>
    <t>Final_price</t>
  </si>
  <si>
    <t>Column1</t>
  </si>
  <si>
    <t>Column2</t>
  </si>
  <si>
    <t>Column3</t>
  </si>
  <si>
    <t>Column4</t>
  </si>
  <si>
    <t>Column5</t>
  </si>
  <si>
    <t>Column6</t>
  </si>
  <si>
    <t>Column7</t>
  </si>
  <si>
    <t>Column8</t>
  </si>
  <si>
    <t>?</t>
  </si>
  <si>
    <t>Profit    (X)</t>
  </si>
  <si>
    <t>Sales     (Y)</t>
  </si>
  <si>
    <t>mean of (X)</t>
  </si>
  <si>
    <t>mean of (Y)</t>
  </si>
  <si>
    <t>Deaviations of (X)</t>
  </si>
  <si>
    <t>deaviation of (Y)</t>
  </si>
  <si>
    <t>product of deviation</t>
  </si>
  <si>
    <t>sum of product of deviation</t>
  </si>
  <si>
    <t>square of deaviations of (x)</t>
  </si>
  <si>
    <t>sum of deriations of (Y)</t>
  </si>
  <si>
    <t>slope</t>
  </si>
  <si>
    <t>INTERCEPT</t>
  </si>
  <si>
    <t>slope(m)</t>
  </si>
  <si>
    <t>intercept( c)</t>
  </si>
  <si>
    <t>Estimated_sale</t>
  </si>
  <si>
    <t>Mean</t>
  </si>
  <si>
    <t>Standard Error</t>
  </si>
  <si>
    <t>Median</t>
  </si>
  <si>
    <t>Mode</t>
  </si>
  <si>
    <t>Standard Deviation</t>
  </si>
  <si>
    <t>Sample Variance</t>
  </si>
  <si>
    <t>Kurtosis</t>
  </si>
  <si>
    <t>Skewness</t>
  </si>
  <si>
    <t>Range</t>
  </si>
  <si>
    <t>Minimum</t>
  </si>
  <si>
    <t>Maximum</t>
  </si>
  <si>
    <t>Sum</t>
  </si>
  <si>
    <t>Count</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</si>
  <si>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</si>
  <si>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</si>
  <si>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</si>
  <si>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</si>
  <si>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</si>
  <si>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</si>
  <si>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</si>
  <si>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</si>
  <si>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</si>
  <si>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</si>
  <si>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</si>
  <si>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</si>
  <si>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</si>
  <si>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</si>
  <si>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</si>
  <si>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</si>
  <si>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</si>
  <si>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</si>
  <si>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</si>
  <si>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</si>
  <si>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</si>
  <si>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</si>
  <si>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</si>
  <si>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TIMESTAMP</t>
  </si>
  <si>
    <t>BUY</t>
  </si>
  <si>
    <t>Buy</t>
  </si>
  <si>
    <t>Buying_status</t>
  </si>
  <si>
    <t>Total_purchase</t>
  </si>
  <si>
    <t>Book</t>
  </si>
  <si>
    <t>Total_Qty</t>
  </si>
  <si>
    <t>Office_supplies</t>
  </si>
  <si>
    <t>Total_profit</t>
  </si>
  <si>
    <t>category</t>
  </si>
  <si>
    <t>Qty</t>
  </si>
  <si>
    <t>profit</t>
  </si>
  <si>
    <t>what if analysis</t>
  </si>
  <si>
    <t>Row Labels</t>
  </si>
  <si>
    <t>Grand Total</t>
  </si>
  <si>
    <t>Sum of Sales</t>
  </si>
  <si>
    <t>Sum of Quantity</t>
  </si>
  <si>
    <t>Sum of Profit</t>
  </si>
  <si>
    <t>Sum of Total_purchase</t>
  </si>
  <si>
    <t>Region vs Profit</t>
  </si>
  <si>
    <t>Category vs profit</t>
  </si>
  <si>
    <t>Sum of Total_discount</t>
  </si>
  <si>
    <t>sum of Quntity by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</si>
</sst>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quot;₹&quot;\ #,##0.00"/>
  </numFmts>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theme="5"/>
        <bgColor theme="5"/>
      </patternFill>
    </fill>
    <fill>
      <patternFill patternType="solid">
        <fgColor theme="5" tint="0.79998168889431442"/>
        <bgColor theme="5" tint="0.79998168889431442"/>
      </patternFill>
    </fill>
    <fill>
      <patternFill patternType="solid">
        <fgColor theme="5"/>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diagonal/>
    </border>
    <border>
      <left/>
      <right/>
      <top style="medium">
        <color indexed="64"/>
      </top>
      <bottom style="thin">
        <color indexed="64"/>
      </bottom>
      <diagonal/>
    </border>
    <border>
      <left/>
      <right/>
      <top/>
      <bottom style="thin">
        <color indexed="64"/>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medium">
        <color indexed="64"/>
      </top>
      <bottom style="thin">
        <color indexed="64"/>
      </bottom>
      <diagonal/>
    </border>
    <border>
      <left style="thin">
        <color theme="5" tint="0.39997558519241921"/>
      </left>
      <right/>
      <top style="thin">
        <color theme="5" tint="0.39997558519241921"/>
      </top>
      <bottom style="medium">
        <color indexed="64"/>
      </bottom>
      <diagonal/>
    </border>
    <border>
      <left/>
      <right/>
      <top style="thin">
        <color theme="5" tint="0.39997558519241921"/>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top/>
      <bottom style="thin">
        <color theme="0" tint="-0.249977111117893"/>
      </bottom>
      <diagonal/>
    </border>
  </borders>
  <cellStyleXfs count="1">
    <xf numFmtId="0" fontId="0" fillId="0" borderId="0"/>
  </cellStyleXfs>
  <cellXfs count="56">
    <xf numFmtId="0" fontId="0" fillId="0" borderId="0" xfId="0"/>
    <xf numFmtId="0" fontId="0" fillId="0" borderId="1" xfId="0" applyBorder="1" applyAlignment="1">
      <alignment horizontal="center" wrapText="1"/>
    </xf>
    <xf numFmtId="0" fontId="2" fillId="0" borderId="0" xfId="0" applyFont="1"/>
    <xf numFmtId="0" fontId="0" fillId="0" borderId="2" xfId="0" applyBorder="1" applyAlignment="1">
      <alignment horizontal="center" wrapText="1"/>
    </xf>
    <xf numFmtId="0" fontId="1" fillId="2" borderId="1" xfId="0" applyFont="1" applyFill="1" applyBorder="1" applyAlignment="1">
      <alignment horizontal="center" wrapText="1"/>
    </xf>
    <xf numFmtId="0" fontId="0" fillId="3" borderId="1" xfId="0" applyFill="1" applyBorder="1" applyAlignment="1">
      <alignment horizontal="center" wrapText="1"/>
    </xf>
    <xf numFmtId="0" fontId="1" fillId="2" borderId="2"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0" borderId="3" xfId="0" applyBorder="1" applyAlignment="1">
      <alignment horizontal="center" wrapText="1"/>
    </xf>
    <xf numFmtId="0" fontId="0" fillId="0" borderId="0" xfId="0" applyAlignment="1">
      <alignment vertical="center"/>
    </xf>
    <xf numFmtId="0" fontId="3" fillId="0" borderId="4" xfId="0" applyFont="1" applyBorder="1" applyAlignment="1">
      <alignment horizontal="center"/>
    </xf>
    <xf numFmtId="0" fontId="3" fillId="0" borderId="5" xfId="0" applyFont="1" applyBorder="1" applyAlignment="1">
      <alignment horizontal="center"/>
    </xf>
    <xf numFmtId="0" fontId="0" fillId="3" borderId="8" xfId="0" applyFill="1" applyBorder="1"/>
    <xf numFmtId="0" fontId="0" fillId="3" borderId="7" xfId="0" applyFill="1" applyBorder="1"/>
    <xf numFmtId="0" fontId="0" fillId="0" borderId="7" xfId="0" applyBorder="1"/>
    <xf numFmtId="0" fontId="0" fillId="3" borderId="6" xfId="0" applyFill="1" applyBorder="1"/>
    <xf numFmtId="0" fontId="0" fillId="0" borderId="6" xfId="0" applyBorder="1"/>
    <xf numFmtId="0" fontId="0" fillId="0" borderId="8" xfId="0" applyBorder="1"/>
    <xf numFmtId="165" fontId="0" fillId="0" borderId="0" xfId="0" applyNumberFormat="1"/>
    <xf numFmtId="0" fontId="3" fillId="3" borderId="9" xfId="0" applyFont="1" applyFill="1" applyBorder="1" applyAlignment="1">
      <alignment horizontal="center"/>
    </xf>
    <xf numFmtId="0" fontId="3" fillId="3" borderId="4" xfId="0" applyFont="1" applyFill="1" applyBorder="1" applyAlignment="1">
      <alignment horizontal="center"/>
    </xf>
    <xf numFmtId="0" fontId="0" fillId="0" borderId="10" xfId="0" applyBorder="1"/>
    <xf numFmtId="0" fontId="0" fillId="0" borderId="11" xfId="0" applyBorder="1"/>
    <xf numFmtId="0" fontId="0" fillId="0" borderId="0" xfId="0" pivotButton="1"/>
    <xf numFmtId="0" fontId="0" fillId="0" borderId="0" xfId="0" applyAlignment="1">
      <alignment horizontal="left"/>
    </xf>
    <xf numFmtId="165" fontId="0" fillId="0" borderId="0" xfId="0" applyNumberFormat="1" applyAlignment="1">
      <alignment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16"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vertical="center"/>
    </xf>
    <xf numFmtId="0" fontId="2" fillId="0" borderId="14" xfId="0" applyFont="1" applyBorder="1" applyAlignment="1">
      <alignment horizontal="center" wrapText="1"/>
    </xf>
    <xf numFmtId="165" fontId="2" fillId="0" borderId="14" xfId="0" applyNumberFormat="1" applyFont="1" applyBorder="1" applyAlignment="1">
      <alignment horizontal="center" wrapText="1"/>
    </xf>
    <xf numFmtId="165" fontId="2" fillId="0" borderId="14" xfId="0" applyNumberFormat="1" applyFont="1" applyBorder="1" applyAlignment="1">
      <alignment horizontal="center"/>
    </xf>
    <xf numFmtId="0" fontId="0" fillId="0" borderId="15" xfId="0" applyBorder="1"/>
    <xf numFmtId="0" fontId="0" fillId="0" borderId="12" xfId="0" applyBorder="1" applyAlignment="1">
      <alignment horizontal="center" wrapText="1"/>
    </xf>
    <xf numFmtId="165" fontId="0" fillId="0" borderId="12" xfId="0" applyNumberFormat="1" applyBorder="1" applyAlignment="1">
      <alignment horizontal="center" wrapText="1"/>
    </xf>
    <xf numFmtId="14" fontId="0" fillId="0" borderId="12" xfId="0" applyNumberFormat="1" applyBorder="1" applyAlignment="1">
      <alignment horizontal="center" wrapText="1"/>
    </xf>
    <xf numFmtId="165" fontId="0" fillId="0" borderId="12" xfId="0" applyNumberFormat="1" applyBorder="1" applyAlignment="1">
      <alignment horizontal="center"/>
    </xf>
    <xf numFmtId="0" fontId="0" fillId="0" borderId="12" xfId="0" applyBorder="1" applyAlignment="1">
      <alignment horizontal="center"/>
    </xf>
    <xf numFmtId="164" fontId="0" fillId="0" borderId="17" xfId="0" applyNumberFormat="1" applyBorder="1" applyAlignment="1">
      <alignment horizontal="center"/>
    </xf>
    <xf numFmtId="0" fontId="0" fillId="0" borderId="19" xfId="0" applyBorder="1" applyAlignment="1">
      <alignment horizontal="center" wrapText="1"/>
    </xf>
    <xf numFmtId="165" fontId="0" fillId="0" borderId="19" xfId="0" applyNumberFormat="1" applyBorder="1" applyAlignment="1">
      <alignment horizontal="center" wrapText="1"/>
    </xf>
    <xf numFmtId="14" fontId="0" fillId="0" borderId="19" xfId="0" applyNumberFormat="1" applyBorder="1" applyAlignment="1">
      <alignment horizontal="center" wrapText="1"/>
    </xf>
    <xf numFmtId="165" fontId="0" fillId="0" borderId="19" xfId="0" applyNumberFormat="1" applyBorder="1" applyAlignment="1">
      <alignment horizontal="center"/>
    </xf>
    <xf numFmtId="0" fontId="0" fillId="0" borderId="19" xfId="0" applyBorder="1" applyAlignment="1">
      <alignment horizontal="center"/>
    </xf>
    <xf numFmtId="164" fontId="0" fillId="0" borderId="20" xfId="0" applyNumberFormat="1" applyBorder="1" applyAlignment="1">
      <alignment horizontal="center"/>
    </xf>
    <xf numFmtId="0" fontId="2" fillId="0" borderId="0" xfId="0" applyFont="1" applyAlignment="1">
      <alignment horizontal="center"/>
    </xf>
    <xf numFmtId="0" fontId="2" fillId="4" borderId="0" xfId="0" applyFont="1" applyFill="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indent="1"/>
    </xf>
    <xf numFmtId="0" fontId="0" fillId="0" borderId="0" xfId="0" applyNumberFormat="1"/>
  </cellXfs>
  <cellStyles count="1">
    <cellStyle name="Normal" xfId="0" builtinId="0"/>
  </cellStyles>
  <dxfs count="36">
    <dxf>
      <fill>
        <patternFill>
          <bgColor rgb="FFFFFF00"/>
        </patternFill>
      </fill>
    </dxf>
    <dxf>
      <fill>
        <patternFill>
          <bgColor rgb="FFFFFF00"/>
        </patternFill>
      </fill>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alignment horizontal="center" vertical="bottom" textRotation="0" wrapText="1" indent="0" justifyLastLine="0" shrinkToFit="0" readingOrder="0"/>
      <border diagonalUp="0" diagonalDown="0">
        <left/>
        <right style="medium">
          <color rgb="FFCCCCCC"/>
        </right>
        <top/>
        <bottom/>
        <vertical/>
        <horizontal/>
      </border>
    </dxf>
    <dxf>
      <border outline="0">
        <left style="medium">
          <color rgb="FFCCCCCC"/>
        </left>
      </border>
    </dxf>
    <dxf>
      <numFmt numFmtId="0" formatCode="Genera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D7C8-4403-B9BD-B3B94A4C1CF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D7C8-4403-B9BD-B3B94A4C1CF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D7C8-4403-B9BD-B3B94A4C1CF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D7C8-4403-B9BD-B3B94A4C1CF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D7C8-4403-B9BD-B3B94A4C1C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D7C8-4403-B9BD-B3B94A4C1CFF}"/>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6"/>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pivot_table_1!$B$3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smooth val="0"/>
          <c:extLst>
            <c:ext xmlns:c16="http://schemas.microsoft.com/office/drawing/2014/chart" uri="{C3380CC4-5D6E-409C-BE32-E72D297353CC}">
              <c16:uniqueId val="{00000000-056B-4DD2-919F-0ED750D06238}"/>
            </c:ext>
          </c:extLst>
        </c:ser>
        <c:dLbls>
          <c:showLegendKey val="0"/>
          <c:showVal val="0"/>
          <c:showCatName val="0"/>
          <c:showSerName val="0"/>
          <c:showPercent val="0"/>
          <c:showBubbleSize val="0"/>
        </c:dLbls>
        <c:marker val="1"/>
        <c:smooth val="0"/>
        <c:axId val="1201181312"/>
        <c:axId val="1201181792"/>
      </c:lineChart>
      <c:catAx>
        <c:axId val="12011813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1181792"/>
        <c:crosses val="autoZero"/>
        <c:auto val="1"/>
        <c:lblAlgn val="ctr"/>
        <c:lblOffset val="100"/>
        <c:noMultiLvlLbl val="0"/>
      </c:catAx>
      <c:valAx>
        <c:axId val="12011817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118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3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0F4E-4CE5-B6EC-9104294723E1}"/>
            </c:ext>
          </c:extLst>
        </c:ser>
        <c:dLbls>
          <c:showLegendKey val="0"/>
          <c:showVal val="0"/>
          <c:showCatName val="0"/>
          <c:showSerName val="0"/>
          <c:showPercent val="0"/>
          <c:showBubbleSize val="0"/>
        </c:dLbls>
        <c:gapWidth val="100"/>
        <c:overlap val="-24"/>
        <c:axId val="188942240"/>
        <c:axId val="188943680"/>
      </c:barChart>
      <c:catAx>
        <c:axId val="1889422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943680"/>
        <c:crosses val="autoZero"/>
        <c:auto val="1"/>
        <c:lblAlgn val="ctr"/>
        <c:lblOffset val="100"/>
        <c:noMultiLvlLbl val="0"/>
      </c:catAx>
      <c:valAx>
        <c:axId val="188943680"/>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94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[Data_analyzer.xlsx]pivot_table_1!PivotTable3</c:name>
    <c:fmtId val="78"/>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5.5220883534136546E-2"/>
          <c:w val="0.70562401574803146"/>
          <c:h val="0.79827657085033044"/>
        </c:manualLayout>
      </c:layout>
      <c:lineChart>
        <c:grouping val="standard"/>
        <c:varyColors val="0"/>
        <c:ser>
          <c:idx val="0"/>
          <c:order val="0"/>
          <c:tx>
            <c:strRef>
              <c:f>pivot_table_1!$B$11</c:f>
              <c:strCache>
                <c:ptCount val="1"/>
                <c:pt idx="0">
                  <c:v>Sum of Sales</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pivot_table_1!$A$12:$A$17</c:f>
              <c:strCache>
                <c:ptCount val="5"/>
                <c:pt idx="0">
                  <c:v>Books</c:v>
                </c:pt>
                <c:pt idx="1">
                  <c:v>Clothing</c:v>
                </c:pt>
                <c:pt idx="2">
                  <c:v>Electronics</c:v>
                </c:pt>
                <c:pt idx="3">
                  <c:v>Furniture</c:v>
                </c:pt>
                <c:pt idx="4">
                  <c:v>Office Supplies</c:v>
                </c:pt>
              </c:strCache>
            </c:strRef>
          </c:cat>
          <c:val>
            <c:numRef>
              <c:f>pivot_table_1!$B$12:$B$17</c:f>
              <c:numCache>
                <c:formatCode>"₹"\ #,##0.00</c:formatCode>
                <c:ptCount val="5"/>
                <c:pt idx="0">
                  <c:v>47002.460000000006</c:v>
                </c:pt>
                <c:pt idx="1">
                  <c:v>41927.589999999989</c:v>
                </c:pt>
                <c:pt idx="2">
                  <c:v>41044.000000000007</c:v>
                </c:pt>
                <c:pt idx="3">
                  <c:v>36612.89</c:v>
                </c:pt>
                <c:pt idx="4">
                  <c:v>28630.819999999992</c:v>
                </c:pt>
              </c:numCache>
            </c:numRef>
          </c:val>
          <c:smooth val="0"/>
          <c:extLst>
            <c:ext xmlns:c16="http://schemas.microsoft.com/office/drawing/2014/chart" uri="{C3380CC4-5D6E-409C-BE32-E72D297353CC}">
              <c16:uniqueId val="{00000000-0C4C-4556-AF5A-7196285A2730}"/>
            </c:ext>
          </c:extLst>
        </c:ser>
        <c:ser>
          <c:idx val="1"/>
          <c:order val="1"/>
          <c:tx>
            <c:strRef>
              <c:f>pivot_table_1!$C$11</c:f>
              <c:strCache>
                <c:ptCount val="1"/>
                <c:pt idx="0">
                  <c:v>Sum of Profit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pivot_table_1!$A$12:$A$17</c:f>
              <c:strCache>
                <c:ptCount val="5"/>
                <c:pt idx="0">
                  <c:v>Books</c:v>
                </c:pt>
                <c:pt idx="1">
                  <c:v>Clothing</c:v>
                </c:pt>
                <c:pt idx="2">
                  <c:v>Electronics</c:v>
                </c:pt>
                <c:pt idx="3">
                  <c:v>Furniture</c:v>
                </c:pt>
                <c:pt idx="4">
                  <c:v>Office Supplies</c:v>
                </c:pt>
              </c:strCache>
            </c:strRef>
          </c:cat>
          <c:val>
            <c:numRef>
              <c:f>pivot_table_1!$C$12:$C$17</c:f>
              <c:numCache>
                <c:formatCode>"₹"\ #,##0.00</c:formatCode>
                <c:ptCount val="5"/>
                <c:pt idx="0">
                  <c:v>16901.630000000005</c:v>
                </c:pt>
                <c:pt idx="1">
                  <c:v>18784.490000000002</c:v>
                </c:pt>
                <c:pt idx="2">
                  <c:v>9182.1500000000015</c:v>
                </c:pt>
                <c:pt idx="3">
                  <c:v>11579.140000000003</c:v>
                </c:pt>
                <c:pt idx="4">
                  <c:v>11839.599999999999</c:v>
                </c:pt>
              </c:numCache>
            </c:numRef>
          </c:val>
          <c:smooth val="0"/>
          <c:extLst>
            <c:ext xmlns:c16="http://schemas.microsoft.com/office/drawing/2014/chart" uri="{C3380CC4-5D6E-409C-BE32-E72D297353CC}">
              <c16:uniqueId val="{00000001-0C4C-4556-AF5A-7196285A2730}"/>
            </c:ext>
          </c:extLst>
        </c:ser>
        <c:dLbls>
          <c:dLblPos val="t"/>
          <c:showLegendKey val="0"/>
          <c:showVal val="1"/>
          <c:showCatName val="0"/>
          <c:showSerName val="0"/>
          <c:showPercent val="0"/>
          <c:showBubbleSize val="0"/>
        </c:dLbls>
        <c:marker val="1"/>
        <c:smooth val="0"/>
        <c:axId val="1229849200"/>
        <c:axId val="1229850160"/>
      </c:lineChart>
      <c:catAx>
        <c:axId val="12298492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29850160"/>
        <c:crosses val="autoZero"/>
        <c:auto val="1"/>
        <c:lblAlgn val="ctr"/>
        <c:lblOffset val="100"/>
        <c:noMultiLvlLbl val="0"/>
      </c:catAx>
      <c:valAx>
        <c:axId val="1229850160"/>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crossAx val="122984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19"/>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pivot_table_2!$B$3</c:f>
              <c:strCache>
                <c:ptCount val="1"/>
                <c:pt idx="0">
                  <c:v>Sum of Profit</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16068.4</c:v>
                </c:pt>
                <c:pt idx="1">
                  <c:v>11638.589999999997</c:v>
                </c:pt>
                <c:pt idx="2">
                  <c:v>11902.279999999997</c:v>
                </c:pt>
                <c:pt idx="3">
                  <c:v>13691.910000000003</c:v>
                </c:pt>
                <c:pt idx="4">
                  <c:v>14985.830000000002</c:v>
                </c:pt>
              </c:numCache>
            </c:numRef>
          </c:val>
          <c:smooth val="0"/>
          <c:extLst>
            <c:ext xmlns:c16="http://schemas.microsoft.com/office/drawing/2014/chart" uri="{C3380CC4-5D6E-409C-BE32-E72D297353CC}">
              <c16:uniqueId val="{00000000-F1EC-47E9-83C0-3EEF31E93283}"/>
            </c:ext>
          </c:extLst>
        </c:ser>
        <c:ser>
          <c:idx val="1"/>
          <c:order val="1"/>
          <c:tx>
            <c:strRef>
              <c:f>pivot_table_2!$C$3</c:f>
              <c:strCache>
                <c:ptCount val="1"/>
                <c:pt idx="0">
                  <c:v>Sum of Sales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43468.33</c:v>
                </c:pt>
                <c:pt idx="1">
                  <c:v>32441.64</c:v>
                </c:pt>
                <c:pt idx="2">
                  <c:v>34975.42</c:v>
                </c:pt>
                <c:pt idx="3">
                  <c:v>40248.79</c:v>
                </c:pt>
                <c:pt idx="4">
                  <c:v>44083.58</c:v>
                </c:pt>
              </c:numCache>
            </c:numRef>
          </c:val>
          <c:smooth val="0"/>
          <c:extLst>
            <c:ext xmlns:c16="http://schemas.microsoft.com/office/drawing/2014/chart" uri="{C3380CC4-5D6E-409C-BE32-E72D297353CC}">
              <c16:uniqueId val="{00000001-F1EC-47E9-83C0-3EEF31E93283}"/>
            </c:ext>
          </c:extLst>
        </c:ser>
        <c:dLbls>
          <c:showLegendKey val="0"/>
          <c:showVal val="0"/>
          <c:showCatName val="0"/>
          <c:showSerName val="0"/>
          <c:showPercent val="0"/>
          <c:showBubbleSize val="0"/>
        </c:dLbls>
        <c:marker val="1"/>
        <c:smooth val="0"/>
        <c:axId val="1238102320"/>
        <c:axId val="1238100880"/>
      </c:lineChart>
      <c:catAx>
        <c:axId val="12381023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8100880"/>
        <c:crosses val="autoZero"/>
        <c:auto val="1"/>
        <c:lblAlgn val="ctr"/>
        <c:lblOffset val="100"/>
        <c:noMultiLvlLbl val="0"/>
      </c:catAx>
      <c:valAx>
        <c:axId val="12381008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810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2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pivot_table_2!$B$3</c:f>
              <c:strCache>
                <c:ptCount val="1"/>
                <c:pt idx="0">
                  <c:v>Sum of Profit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88E-45C8-AE3A-A143BA29F4B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88E-45C8-AE3A-A143BA29F4B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88E-45C8-AE3A-A143BA29F4B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88E-45C8-AE3A-A143BA29F4B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88E-45C8-AE3A-A143BA29F4B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0-755B-4213-87CE-05385F91BD46}"/>
            </c:ext>
          </c:extLst>
        </c:ser>
        <c:ser>
          <c:idx val="1"/>
          <c:order val="1"/>
          <c:tx>
            <c:strRef>
              <c:f>pivot_table_2!$C$3</c:f>
              <c:strCache>
                <c:ptCount val="1"/>
                <c:pt idx="0">
                  <c:v>Sum of Sales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88E-45C8-AE3A-A143BA29F4B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88E-45C8-AE3A-A143BA29F4B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88E-45C8-AE3A-A143BA29F4B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88E-45C8-AE3A-A143BA29F4B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988E-45C8-AE3A-A143BA29F4B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1-755B-4213-87CE-05385F91BD46}"/>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43"/>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pivot_table_2!$B$3</c:f>
              <c:strCache>
                <c:ptCount val="1"/>
                <c:pt idx="0">
                  <c:v>Sum of Profit</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0-63A2-4BFB-879A-E838AAA462A0}"/>
            </c:ext>
          </c:extLst>
        </c:ser>
        <c:ser>
          <c:idx val="1"/>
          <c:order val="1"/>
          <c:tx>
            <c:strRef>
              <c:f>pivot_table_2!$C$3</c:f>
              <c:strCache>
                <c:ptCount val="1"/>
                <c:pt idx="0">
                  <c:v>Sum of Sales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1-63A2-4BFB-879A-E838AAA462A0}"/>
            </c:ext>
          </c:extLst>
        </c:ser>
        <c:dLbls>
          <c:showLegendKey val="0"/>
          <c:showVal val="1"/>
          <c:showCatName val="0"/>
          <c:showSerName val="0"/>
          <c:showPercent val="0"/>
          <c:showBubbleSize val="0"/>
        </c:dLbls>
        <c:gapWidth val="84"/>
        <c:gapDepth val="53"/>
        <c:shape val="box"/>
        <c:axId val="188932160"/>
        <c:axId val="188940320"/>
        <c:axId val="0"/>
      </c:bar3DChart>
      <c:catAx>
        <c:axId val="188932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940320"/>
        <c:crosses val="autoZero"/>
        <c:auto val="1"/>
        <c:lblAlgn val="ctr"/>
        <c:lblOffset val="100"/>
        <c:noMultiLvlLbl val="0"/>
      </c:catAx>
      <c:valAx>
        <c:axId val="188940320"/>
        <c:scaling>
          <c:orientation val="minMax"/>
        </c:scaling>
        <c:delete val="1"/>
        <c:axPos val="l"/>
        <c:numFmt formatCode="&quot;₹&quot;\ #,##0.00" sourceLinked="1"/>
        <c:majorTickMark val="out"/>
        <c:minorTickMark val="none"/>
        <c:tickLblPos val="nextTo"/>
        <c:crossAx val="1889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[Data_analyzer.xlsx]Pivot_table_4!PivotTable5</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Pivot_table_4!$B$3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Pivot_table_4!$A$4:$A$9</c:f>
              <c:strCache>
                <c:ptCount val="5"/>
                <c:pt idx="0">
                  <c:v>Central</c:v>
                </c:pt>
                <c:pt idx="1">
                  <c:v>East</c:v>
                </c:pt>
                <c:pt idx="2">
                  <c:v>North</c:v>
                </c:pt>
                <c:pt idx="3">
                  <c:v>South</c:v>
                </c:pt>
                <c:pt idx="4">
                  <c:v>West</c:v>
                </c:pt>
              </c:strCache>
            </c:strRef>
          </c:cat>
          <c:val>
            <c:numRef>
              <c:f>Pivot_table_4!$B$4:$B$9</c:f>
              <c:numCache>
                <c:formatCode>General</c:formatCode>
                <c:ptCount val="5"/>
                <c:pt idx="0">
                  <c:v>410</c:v>
                </c:pt>
                <c:pt idx="1">
                  <c:v>374</c:v>
                </c:pt>
                <c:pt idx="2">
                  <c:v>383</c:v>
                </c:pt>
                <c:pt idx="3">
                  <c:v>374</c:v>
                </c:pt>
                <c:pt idx="4">
                  <c:v>458</c:v>
                </c:pt>
              </c:numCache>
            </c:numRef>
          </c:val>
          <c:extLst>
            <c:ext xmlns:c16="http://schemas.microsoft.com/office/drawing/2014/chart" uri="{C3380CC4-5D6E-409C-BE32-E72D297353CC}">
              <c16:uniqueId val="{00000000-DF0F-41C1-9AD3-0CE2E34636C7}"/>
            </c:ext>
          </c:extLst>
        </c:ser>
        <c:ser>
          <c:idx val="1"/>
          <c:order val="1"/>
          <c:tx>
            <c:strRef>
              <c:f>Pivot_table_4!$C$3</c:f>
              <c:strCache>
                <c:ptCount val="1"/>
                <c:pt idx="0">
                  <c:v>Sum of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Pivot_table_4!$A$4:$A$9</c:f>
              <c:strCache>
                <c:ptCount val="5"/>
                <c:pt idx="0">
                  <c:v>Central</c:v>
                </c:pt>
                <c:pt idx="1">
                  <c:v>East</c:v>
                </c:pt>
                <c:pt idx="2">
                  <c:v>North</c:v>
                </c:pt>
                <c:pt idx="3">
                  <c:v>South</c:v>
                </c:pt>
                <c:pt idx="4">
                  <c:v>West</c:v>
                </c:pt>
              </c:strCache>
            </c:strRef>
          </c:cat>
          <c:val>
            <c:numRef>
              <c:f>Pivot_table_4!$C$4:$C$9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1-DF0F-41C1-9AD3-0CE2E34636C7}"/>
            </c:ext>
          </c:extLst>
        </c:ser>
        <c:dLbls>
          <c:dLblPos val="inEnd"/>
          <c:showLegendKey val="0"/>
          <c:showVal val="1"/>
          <c:showCatName val="0"/>
          <c:showSerName val="0"/>
          <c:showPercent val="0"/>
          <c:showBubbleSize val="0"/>
        </c:dLbls>
        <c:gapWidth val="100"/>
        <c:axId val="578164048"/>
        <c:axId val="578153488"/>
      </c:barChart>
      <c:catAx>
        <c:axId val="578164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8153488"/>
        <c:crosses val="autoZero"/>
        <c:auto val="1"/>
        <c:lblAlgn val="ctr"/>
        <c:lblOffset val="100"/>
        <c:noMultiLvlLbl val="0"/>
      </c:catAx>
      <c:valAx>
        <c:axId val="5781534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816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[Data_analyzer.xlsx]Pivot_table_4!PivotTable5</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Pivot_table_4!$B$3</c:f>
              <c:strCache>
                <c:ptCount val="1"/>
                <c:pt idx="0">
                  <c:v>Sum of Quantity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1E8-42BA-928D-15736C509EE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21E8-42BA-928D-15736C509EE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1E8-42BA-928D-15736C509EE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21E8-42BA-928D-15736C509EE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1E8-42BA-928D-15736C509E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Pivot_table_4!$A$4:$A$9</c:f>
              <c:strCache>
                <c:ptCount val="5"/>
                <c:pt idx="0">
                  <c:v>Central</c:v>
                </c:pt>
                <c:pt idx="1">
                  <c:v>East</c:v>
                </c:pt>
                <c:pt idx="2">
                  <c:v>North</c:v>
                </c:pt>
                <c:pt idx="3">
                  <c:v>South</c:v>
                </c:pt>
                <c:pt idx="4">
                  <c:v>West</c:v>
                </c:pt>
              </c:strCache>
            </c:strRef>
          </c:cat>
          <c:val>
            <c:numRef>
              <c:f>Pivot_table_4!$B$4:$B$9</c:f>
              <c:numCache>
                <c:formatCode>General</c:formatCode>
                <c:ptCount val="5"/>
                <c:pt idx="0">
                  <c:v>410</c:v>
                </c:pt>
                <c:pt idx="1">
                  <c:v>374</c:v>
                </c:pt>
                <c:pt idx="2">
                  <c:v>383</c:v>
                </c:pt>
                <c:pt idx="3">
                  <c:v>374</c:v>
                </c:pt>
                <c:pt idx="4">
                  <c:v>458</c:v>
                </c:pt>
              </c:numCache>
            </c:numRef>
          </c:val>
          <c:extLst>
            <c:ext xmlns:c16="http://schemas.microsoft.com/office/drawing/2014/chart" uri="{C3380CC4-5D6E-409C-BE32-E72D297353CC}">
              <c16:uniqueId val="{00000000-21E8-42BA-928D-15736C509EEA}"/>
            </c:ext>
          </c:extLst>
        </c:ser>
        <c:ser>
          <c:idx val="1"/>
          <c:order val="1"/>
          <c:tx>
            <c:strRef>
              <c:f>Pivot_table_4!$C$3</c:f>
              <c:strCache>
                <c:ptCount val="1"/>
                <c:pt idx="0">
                  <c:v>Sum of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21E8-42BA-928D-15736C509EE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21E8-42BA-928D-15736C509EE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21E8-42BA-928D-15736C509EE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21E8-42BA-928D-15736C509EE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21E8-42BA-928D-15736C509E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Pivot_table_4!$A$4:$A$9</c:f>
              <c:strCache>
                <c:ptCount val="5"/>
                <c:pt idx="0">
                  <c:v>Central</c:v>
                </c:pt>
                <c:pt idx="1">
                  <c:v>East</c:v>
                </c:pt>
                <c:pt idx="2">
                  <c:v>North</c:v>
                </c:pt>
                <c:pt idx="3">
                  <c:v>South</c:v>
                </c:pt>
                <c:pt idx="4">
                  <c:v>West</c:v>
                </c:pt>
              </c:strCache>
            </c:strRef>
          </c:cat>
          <c:val>
            <c:numRef>
              <c:f>Pivot_table_4!$C$4:$C$9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1-21E8-42BA-928D-15736C509EEA}"/>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[Data_analyzer.xlsx]Pivot_table_3!PivotTable3</c:name>
    <c:fmtId val="2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Pivot_table_3!$B$3</c:f>
              <c:strCache>
                <c:ptCount val="1"/>
                <c:pt idx="0">
                  <c:v>Sum of Total_purchase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Pivot_table_3!$A$4:$A$34</c:f>
              <c:strCache>
                <c:ptCount val="30"/>
                <c:pt idx="0">
                  <c:v>CUST030</c:v>
                </c:pt>
                <c:pt idx="1">
                  <c:v>CUST029</c:v>
                </c:pt>
                <c:pt idx="2">
                  <c:v>CUST028</c:v>
                </c:pt>
                <c:pt idx="3">
                  <c:v>CUST027</c:v>
                </c:pt>
                <c:pt idx="4">
                  <c:v>CUST026</c:v>
                </c:pt>
                <c:pt idx="5">
                  <c:v>CUST025</c:v>
                </c:pt>
                <c:pt idx="6">
                  <c:v>CUST024</c:v>
                </c:pt>
                <c:pt idx="7">
                  <c:v>CUST023</c:v>
                </c:pt>
                <c:pt idx="8">
                  <c:v>CUST022</c:v>
                </c:pt>
                <c:pt idx="9">
                  <c:v>CUST021</c:v>
                </c:pt>
                <c:pt idx="10">
                  <c:v>CUST020</c:v>
                </c:pt>
                <c:pt idx="11">
                  <c:v>CUST019</c:v>
                </c:pt>
                <c:pt idx="12">
                  <c:v>CUST018</c:v>
                </c:pt>
                <c:pt idx="13">
                  <c:v>CUST017</c:v>
                </c:pt>
                <c:pt idx="14">
                  <c:v>CUST016</c:v>
                </c:pt>
                <c:pt idx="15">
                  <c:v>CUST015</c:v>
                </c:pt>
                <c:pt idx="16">
                  <c:v>CUST014</c:v>
                </c:pt>
                <c:pt idx="17">
                  <c:v>CUST013</c:v>
                </c:pt>
                <c:pt idx="18">
                  <c:v>CUST012</c:v>
                </c:pt>
                <c:pt idx="19">
                  <c:v>CUST011</c:v>
                </c:pt>
                <c:pt idx="20">
                  <c:v>CUST010</c:v>
                </c:pt>
                <c:pt idx="21">
                  <c:v>CUST009</c:v>
                </c:pt>
                <c:pt idx="22">
                  <c:v>CUST008</c:v>
                </c:pt>
                <c:pt idx="23">
                  <c:v>CUST007</c:v>
                </c:pt>
                <c:pt idx="24">
                  <c:v>CUST006</c:v>
                </c:pt>
                <c:pt idx="25">
                  <c:v>CUST005</c:v>
                </c:pt>
                <c:pt idx="26">
                  <c:v>CUST004</c:v>
                </c:pt>
                <c:pt idx="27">
                  <c:v>CUST003</c:v>
                </c:pt>
                <c:pt idx="28">
                  <c:v>CUST002</c:v>
                </c:pt>
                <c:pt idx="29">
                  <c:v>CUST001</c:v>
                </c:pt>
              </c:strCache>
            </c:strRef>
          </c:cat>
          <c:val>
            <c:numRef>
              <c:f>Pivot_table_3!$B$4:$B$34</c:f>
              <c:numCache>
                <c:formatCode>"₹"\ #,##0.00</c:formatCode>
                <c:ptCount val="30"/>
                <c:pt idx="0">
                  <c:v>73769.044000000009</c:v>
                </c:pt>
                <c:pt idx="1">
                  <c:v>29720.380999999998</c:v>
                </c:pt>
                <c:pt idx="2">
                  <c:v>81141.372999999992</c:v>
                </c:pt>
                <c:pt idx="3">
                  <c:v>46876.0625</c:v>
                </c:pt>
                <c:pt idx="4">
                  <c:v>71118.414999999994</c:v>
                </c:pt>
                <c:pt idx="5">
                  <c:v>45184.142999999996</c:v>
                </c:pt>
                <c:pt idx="6">
                  <c:v>70818.461500000005</c:v>
                </c:pt>
                <c:pt idx="7">
                  <c:v>39615.466499999995</c:v>
                </c:pt>
                <c:pt idx="8">
                  <c:v>64299.852999999988</c:v>
                </c:pt>
                <c:pt idx="9">
                  <c:v>93462.103999999992</c:v>
                </c:pt>
                <c:pt idx="10">
                  <c:v>50104.275000000001</c:v>
                </c:pt>
                <c:pt idx="11">
                  <c:v>34992.6895</c:v>
                </c:pt>
                <c:pt idx="12">
                  <c:v>39627.051999999996</c:v>
                </c:pt>
                <c:pt idx="13">
                  <c:v>27815.675999999999</c:v>
                </c:pt>
                <c:pt idx="14">
                  <c:v>22400.713</c:v>
                </c:pt>
                <c:pt idx="15">
                  <c:v>86850.809500000003</c:v>
                </c:pt>
                <c:pt idx="16">
                  <c:v>61801.166000000005</c:v>
                </c:pt>
                <c:pt idx="17">
                  <c:v>28265.867000000002</c:v>
                </c:pt>
                <c:pt idx="18">
                  <c:v>74794.667000000001</c:v>
                </c:pt>
                <c:pt idx="19">
                  <c:v>39038.150499999996</c:v>
                </c:pt>
                <c:pt idx="20">
                  <c:v>49243.243999999999</c:v>
                </c:pt>
                <c:pt idx="21">
                  <c:v>47864.624000000003</c:v>
                </c:pt>
                <c:pt idx="22">
                  <c:v>89871.22500000002</c:v>
                </c:pt>
                <c:pt idx="23">
                  <c:v>93892.3655</c:v>
                </c:pt>
                <c:pt idx="24">
                  <c:v>16678.424500000001</c:v>
                </c:pt>
                <c:pt idx="25">
                  <c:v>53217.674999999996</c:v>
                </c:pt>
                <c:pt idx="26">
                  <c:v>80870.583499999993</c:v>
                </c:pt>
                <c:pt idx="27">
                  <c:v>96750.49500000001</c:v>
                </c:pt>
                <c:pt idx="28">
                  <c:v>81720.674499999994</c:v>
                </c:pt>
                <c:pt idx="29">
                  <c:v>60337.68</c:v>
                </c:pt>
              </c:numCache>
            </c:numRef>
          </c:val>
          <c:extLst>
            <c:ext xmlns:c16="http://schemas.microsoft.com/office/drawing/2014/chart" uri="{C3380CC4-5D6E-409C-BE32-E72D297353CC}">
              <c16:uniqueId val="{00000002-FD47-46C4-916C-8F06E35B70CA}"/>
            </c:ext>
          </c:extLst>
        </c:ser>
        <c:ser>
          <c:idx val="1"/>
          <c:order val="1"/>
          <c:tx>
            <c:strRef>
              <c:f>Pivot_table_3!$C$3</c:f>
              <c:strCache>
                <c:ptCount val="1"/>
                <c:pt idx="0">
                  <c:v>Sum of Quantity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Pivot_table_3!$A$4:$A$34</c:f>
              <c:strCache>
                <c:ptCount val="30"/>
                <c:pt idx="0">
                  <c:v>CUST030</c:v>
                </c:pt>
                <c:pt idx="1">
                  <c:v>CUST029</c:v>
                </c:pt>
                <c:pt idx="2">
                  <c:v>CUST028</c:v>
                </c:pt>
                <c:pt idx="3">
                  <c:v>CUST027</c:v>
                </c:pt>
                <c:pt idx="4">
                  <c:v>CUST026</c:v>
                </c:pt>
                <c:pt idx="5">
                  <c:v>CUST025</c:v>
                </c:pt>
                <c:pt idx="6">
                  <c:v>CUST024</c:v>
                </c:pt>
                <c:pt idx="7">
                  <c:v>CUST023</c:v>
                </c:pt>
                <c:pt idx="8">
                  <c:v>CUST022</c:v>
                </c:pt>
                <c:pt idx="9">
                  <c:v>CUST021</c:v>
                </c:pt>
                <c:pt idx="10">
                  <c:v>CUST020</c:v>
                </c:pt>
                <c:pt idx="11">
                  <c:v>CUST019</c:v>
                </c:pt>
                <c:pt idx="12">
                  <c:v>CUST018</c:v>
                </c:pt>
                <c:pt idx="13">
                  <c:v>CUST017</c:v>
                </c:pt>
                <c:pt idx="14">
                  <c:v>CUST016</c:v>
                </c:pt>
                <c:pt idx="15">
                  <c:v>CUST015</c:v>
                </c:pt>
                <c:pt idx="16">
                  <c:v>CUST014</c:v>
                </c:pt>
                <c:pt idx="17">
                  <c:v>CUST013</c:v>
                </c:pt>
                <c:pt idx="18">
                  <c:v>CUST012</c:v>
                </c:pt>
                <c:pt idx="19">
                  <c:v>CUST011</c:v>
                </c:pt>
                <c:pt idx="20">
                  <c:v>CUST010</c:v>
                </c:pt>
                <c:pt idx="21">
                  <c:v>CUST009</c:v>
                </c:pt>
                <c:pt idx="22">
                  <c:v>CUST008</c:v>
                </c:pt>
                <c:pt idx="23">
                  <c:v>CUST007</c:v>
                </c:pt>
                <c:pt idx="24">
                  <c:v>CUST006</c:v>
                </c:pt>
                <c:pt idx="25">
                  <c:v>CUST005</c:v>
                </c:pt>
                <c:pt idx="26">
                  <c:v>CUST004</c:v>
                </c:pt>
                <c:pt idx="27">
                  <c:v>CUST003</c:v>
                </c:pt>
                <c:pt idx="28">
                  <c:v>CUST002</c:v>
                </c:pt>
                <c:pt idx="29">
                  <c:v>CUST001</c:v>
                </c:pt>
              </c:strCache>
            </c:strRef>
          </c:cat>
          <c:val>
            <c:numRef>
              <c:f>Pivot_table_3!$C$4:$C$34</c:f>
              <c:numCache>
                <c:formatCode>General</c:formatCode>
                <c:ptCount val="30"/>
                <c:pt idx="0">
                  <c:v>93</c:v>
                </c:pt>
                <c:pt idx="1">
                  <c:v>49</c:v>
                </c:pt>
                <c:pt idx="2">
                  <c:v>101</c:v>
                </c:pt>
                <c:pt idx="3">
                  <c:v>76</c:v>
                </c:pt>
                <c:pt idx="4">
                  <c:v>75</c:v>
                </c:pt>
                <c:pt idx="5">
                  <c:v>47</c:v>
                </c:pt>
                <c:pt idx="6">
                  <c:v>76</c:v>
                </c:pt>
                <c:pt idx="7">
                  <c:v>51</c:v>
                </c:pt>
                <c:pt idx="8">
                  <c:v>78</c:v>
                </c:pt>
                <c:pt idx="9">
                  <c:v>100</c:v>
                </c:pt>
                <c:pt idx="10">
                  <c:v>47</c:v>
                </c:pt>
                <c:pt idx="11">
                  <c:v>43</c:v>
                </c:pt>
                <c:pt idx="12">
                  <c:v>46</c:v>
                </c:pt>
                <c:pt idx="13">
                  <c:v>37</c:v>
                </c:pt>
                <c:pt idx="14">
                  <c:v>34</c:v>
                </c:pt>
                <c:pt idx="15">
                  <c:v>97</c:v>
                </c:pt>
                <c:pt idx="16">
                  <c:v>62</c:v>
                </c:pt>
                <c:pt idx="17">
                  <c:v>26</c:v>
                </c:pt>
                <c:pt idx="18">
                  <c:v>86</c:v>
                </c:pt>
                <c:pt idx="19">
                  <c:v>46</c:v>
                </c:pt>
                <c:pt idx="20">
                  <c:v>55</c:v>
                </c:pt>
                <c:pt idx="21">
                  <c:v>59</c:v>
                </c:pt>
                <c:pt idx="22">
                  <c:v>102</c:v>
                </c:pt>
                <c:pt idx="23">
                  <c:v>94</c:v>
                </c:pt>
                <c:pt idx="24">
                  <c:v>14</c:v>
                </c:pt>
                <c:pt idx="25">
                  <c:v>53</c:v>
                </c:pt>
                <c:pt idx="26">
                  <c:v>81</c:v>
                </c:pt>
                <c:pt idx="27">
                  <c:v>116</c:v>
                </c:pt>
                <c:pt idx="28">
                  <c:v>83</c:v>
                </c:pt>
                <c:pt idx="29">
                  <c:v>72</c:v>
                </c:pt>
              </c:numCache>
            </c:numRef>
          </c:val>
          <c:extLst>
            <c:ext xmlns:c16="http://schemas.microsoft.com/office/drawing/2014/chart" uri="{C3380CC4-5D6E-409C-BE32-E72D297353CC}">
              <c16:uniqueId val="{00000005-FD47-46C4-916C-8F06E35B70CA}"/>
            </c:ext>
          </c:extLst>
        </c:ser>
        <c:dLbls>
          <c:showLegendKey val="0"/>
          <c:showVal val="0"/>
          <c:showCatName val="0"/>
          <c:showSerName val="0"/>
          <c:showPercent val="0"/>
          <c:showBubbleSize val="0"/>
        </c:dLbls>
        <c:gapWidth val="150"/>
        <c:overlap val="100"/>
        <c:axId val="1001868576"/>
        <c:axId val="1001868096"/>
      </c:barChart>
      <c:catAx>
        <c:axId val="1001868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1868096"/>
        <c:crosses val="autoZero"/>
        <c:auto val="1"/>
        <c:lblAlgn val="ctr"/>
        <c:lblOffset val="100"/>
        <c:noMultiLvlLbl val="0"/>
      </c:catAx>
      <c:valAx>
        <c:axId val="1001868096"/>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186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[Data_analyzer.xlsx]Pivot_table_3!PivotTable3</c:name>
    <c:fmtId val="34"/>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967772471064068"/>
          <c:y val="8.9407574053243344E-2"/>
          <c:w val="0.37906442767679382"/>
          <c:h val="0.8471051032414052"/>
        </c:manualLayout>
      </c:layout>
      <c:barChart>
        <c:barDir val="bar"/>
        <c:grouping val="clustered"/>
        <c:varyColors val="0"/>
        <c:ser>
          <c:idx val="0"/>
          <c:order val="0"/>
          <c:tx>
            <c:strRef>
              <c:f>Pivot_table_3!$B$3</c:f>
              <c:strCache>
                <c:ptCount val="1"/>
                <c:pt idx="0">
                  <c:v>Sum of Total_purchase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Pivot_table_3!$A$4:$A$34</c:f>
              <c:strCache>
                <c:ptCount val="30"/>
                <c:pt idx="0">
                  <c:v>CUST030</c:v>
                </c:pt>
                <c:pt idx="1">
                  <c:v>CUST029</c:v>
                </c:pt>
                <c:pt idx="2">
                  <c:v>CUST028</c:v>
                </c:pt>
                <c:pt idx="3">
                  <c:v>CUST027</c:v>
                </c:pt>
                <c:pt idx="4">
                  <c:v>CUST026</c:v>
                </c:pt>
                <c:pt idx="5">
                  <c:v>CUST025</c:v>
                </c:pt>
                <c:pt idx="6">
                  <c:v>CUST024</c:v>
                </c:pt>
                <c:pt idx="7">
                  <c:v>CUST023</c:v>
                </c:pt>
                <c:pt idx="8">
                  <c:v>CUST022</c:v>
                </c:pt>
                <c:pt idx="9">
                  <c:v>CUST021</c:v>
                </c:pt>
                <c:pt idx="10">
                  <c:v>CUST020</c:v>
                </c:pt>
                <c:pt idx="11">
                  <c:v>CUST019</c:v>
                </c:pt>
                <c:pt idx="12">
                  <c:v>CUST018</c:v>
                </c:pt>
                <c:pt idx="13">
                  <c:v>CUST017</c:v>
                </c:pt>
                <c:pt idx="14">
                  <c:v>CUST016</c:v>
                </c:pt>
                <c:pt idx="15">
                  <c:v>CUST015</c:v>
                </c:pt>
                <c:pt idx="16">
                  <c:v>CUST014</c:v>
                </c:pt>
                <c:pt idx="17">
                  <c:v>CUST013</c:v>
                </c:pt>
                <c:pt idx="18">
                  <c:v>CUST012</c:v>
                </c:pt>
                <c:pt idx="19">
                  <c:v>CUST011</c:v>
                </c:pt>
                <c:pt idx="20">
                  <c:v>CUST010</c:v>
                </c:pt>
                <c:pt idx="21">
                  <c:v>CUST009</c:v>
                </c:pt>
                <c:pt idx="22">
                  <c:v>CUST008</c:v>
                </c:pt>
                <c:pt idx="23">
                  <c:v>CUST007</c:v>
                </c:pt>
                <c:pt idx="24">
                  <c:v>CUST006</c:v>
                </c:pt>
                <c:pt idx="25">
                  <c:v>CUST005</c:v>
                </c:pt>
                <c:pt idx="26">
                  <c:v>CUST004</c:v>
                </c:pt>
                <c:pt idx="27">
                  <c:v>CUST003</c:v>
                </c:pt>
                <c:pt idx="28">
                  <c:v>CUST002</c:v>
                </c:pt>
                <c:pt idx="29">
                  <c:v>CUST001</c:v>
                </c:pt>
              </c:strCache>
            </c:strRef>
          </c:cat>
          <c:val>
            <c:numRef>
              <c:f>Pivot_table_3!$B$4:$B$34</c:f>
              <c:numCache>
                <c:formatCode>"₹"\ #,##0.00</c:formatCode>
                <c:ptCount val="30"/>
                <c:pt idx="0">
                  <c:v>73769.044000000009</c:v>
                </c:pt>
                <c:pt idx="1">
                  <c:v>29720.380999999998</c:v>
                </c:pt>
                <c:pt idx="2">
                  <c:v>81141.372999999992</c:v>
                </c:pt>
                <c:pt idx="3">
                  <c:v>46876.0625</c:v>
                </c:pt>
                <c:pt idx="4">
                  <c:v>71118.414999999994</c:v>
                </c:pt>
                <c:pt idx="5">
                  <c:v>45184.142999999996</c:v>
                </c:pt>
                <c:pt idx="6">
                  <c:v>70818.461500000005</c:v>
                </c:pt>
                <c:pt idx="7">
                  <c:v>39615.466499999995</c:v>
                </c:pt>
                <c:pt idx="8">
                  <c:v>64299.852999999988</c:v>
                </c:pt>
                <c:pt idx="9">
                  <c:v>93462.103999999992</c:v>
                </c:pt>
                <c:pt idx="10">
                  <c:v>50104.275000000001</c:v>
                </c:pt>
                <c:pt idx="11">
                  <c:v>34992.6895</c:v>
                </c:pt>
                <c:pt idx="12">
                  <c:v>39627.051999999996</c:v>
                </c:pt>
                <c:pt idx="13">
                  <c:v>27815.675999999999</c:v>
                </c:pt>
                <c:pt idx="14">
                  <c:v>22400.713</c:v>
                </c:pt>
                <c:pt idx="15">
                  <c:v>86850.809500000003</c:v>
                </c:pt>
                <c:pt idx="16">
                  <c:v>61801.166000000005</c:v>
                </c:pt>
                <c:pt idx="17">
                  <c:v>28265.867000000002</c:v>
                </c:pt>
                <c:pt idx="18">
                  <c:v>74794.667000000001</c:v>
                </c:pt>
                <c:pt idx="19">
                  <c:v>39038.150499999996</c:v>
                </c:pt>
                <c:pt idx="20">
                  <c:v>49243.243999999999</c:v>
                </c:pt>
                <c:pt idx="21">
                  <c:v>47864.624000000003</c:v>
                </c:pt>
                <c:pt idx="22">
                  <c:v>89871.22500000002</c:v>
                </c:pt>
                <c:pt idx="23">
                  <c:v>93892.3655</c:v>
                </c:pt>
                <c:pt idx="24">
                  <c:v>16678.424500000001</c:v>
                </c:pt>
                <c:pt idx="25">
                  <c:v>53217.674999999996</c:v>
                </c:pt>
                <c:pt idx="26">
                  <c:v>80870.583499999993</c:v>
                </c:pt>
                <c:pt idx="27">
                  <c:v>96750.49500000001</c:v>
                </c:pt>
                <c:pt idx="28">
                  <c:v>81720.674499999994</c:v>
                </c:pt>
                <c:pt idx="29">
                  <c:v>60337.68</c:v>
                </c:pt>
              </c:numCache>
            </c:numRef>
          </c:val>
          <c:extLst>
            <c:ext xmlns:c16="http://schemas.microsoft.com/office/drawing/2014/chart" uri="{C3380CC4-5D6E-409C-BE32-E72D297353CC}">
              <c16:uniqueId val="{00000002-C7A0-4EDB-8FF2-818482E25689}"/>
            </c:ext>
          </c:extLst>
        </c:ser>
        <c:ser>
          <c:idx val="1"/>
          <c:order val="1"/>
          <c:tx>
            <c:strRef>
              <c:f>Pivot_table_3!$C$3</c:f>
              <c:strCache>
                <c:ptCount val="1"/>
                <c:pt idx="0">
                  <c:v>Sum of Quantity</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Pivot_table_3!$A$4:$A$34</c:f>
              <c:strCache>
                <c:ptCount val="30"/>
                <c:pt idx="0">
                  <c:v>CUST030</c:v>
                </c:pt>
                <c:pt idx="1">
                  <c:v>CUST029</c:v>
                </c:pt>
                <c:pt idx="2">
                  <c:v>CUST028</c:v>
                </c:pt>
                <c:pt idx="3">
                  <c:v>CUST027</c:v>
                </c:pt>
                <c:pt idx="4">
                  <c:v>CUST026</c:v>
                </c:pt>
                <c:pt idx="5">
                  <c:v>CUST025</c:v>
                </c:pt>
                <c:pt idx="6">
                  <c:v>CUST024</c:v>
                </c:pt>
                <c:pt idx="7">
                  <c:v>CUST023</c:v>
                </c:pt>
                <c:pt idx="8">
                  <c:v>CUST022</c:v>
                </c:pt>
                <c:pt idx="9">
                  <c:v>CUST021</c:v>
                </c:pt>
                <c:pt idx="10">
                  <c:v>CUST020</c:v>
                </c:pt>
                <c:pt idx="11">
                  <c:v>CUST019</c:v>
                </c:pt>
                <c:pt idx="12">
                  <c:v>CUST018</c:v>
                </c:pt>
                <c:pt idx="13">
                  <c:v>CUST017</c:v>
                </c:pt>
                <c:pt idx="14">
                  <c:v>CUST016</c:v>
                </c:pt>
                <c:pt idx="15">
                  <c:v>CUST015</c:v>
                </c:pt>
                <c:pt idx="16">
                  <c:v>CUST014</c:v>
                </c:pt>
                <c:pt idx="17">
                  <c:v>CUST013</c:v>
                </c:pt>
                <c:pt idx="18">
                  <c:v>CUST012</c:v>
                </c:pt>
                <c:pt idx="19">
                  <c:v>CUST011</c:v>
                </c:pt>
                <c:pt idx="20">
                  <c:v>CUST010</c:v>
                </c:pt>
                <c:pt idx="21">
                  <c:v>CUST009</c:v>
                </c:pt>
                <c:pt idx="22">
                  <c:v>CUST008</c:v>
                </c:pt>
                <c:pt idx="23">
                  <c:v>CUST007</c:v>
                </c:pt>
                <c:pt idx="24">
                  <c:v>CUST006</c:v>
                </c:pt>
                <c:pt idx="25">
                  <c:v>CUST005</c:v>
                </c:pt>
                <c:pt idx="26">
                  <c:v>CUST004</c:v>
                </c:pt>
                <c:pt idx="27">
                  <c:v>CUST003</c:v>
                </c:pt>
                <c:pt idx="28">
                  <c:v>CUST002</c:v>
                </c:pt>
                <c:pt idx="29">
                  <c:v>CUST001</c:v>
                </c:pt>
              </c:strCache>
            </c:strRef>
          </c:cat>
          <c:val>
            <c:numRef>
              <c:f>Pivot_table_3!$C$4:$C$34</c:f>
              <c:numCache>
                <c:formatCode>General</c:formatCode>
                <c:ptCount val="30"/>
                <c:pt idx="0">
                  <c:v>93</c:v>
                </c:pt>
                <c:pt idx="1">
                  <c:v>49</c:v>
                </c:pt>
                <c:pt idx="2">
                  <c:v>101</c:v>
                </c:pt>
                <c:pt idx="3">
                  <c:v>76</c:v>
                </c:pt>
                <c:pt idx="4">
                  <c:v>75</c:v>
                </c:pt>
                <c:pt idx="5">
                  <c:v>47</c:v>
                </c:pt>
                <c:pt idx="6">
                  <c:v>76</c:v>
                </c:pt>
                <c:pt idx="7">
                  <c:v>51</c:v>
                </c:pt>
                <c:pt idx="8">
                  <c:v>78</c:v>
                </c:pt>
                <c:pt idx="9">
                  <c:v>100</c:v>
                </c:pt>
                <c:pt idx="10">
                  <c:v>47</c:v>
                </c:pt>
                <c:pt idx="11">
                  <c:v>43</c:v>
                </c:pt>
                <c:pt idx="12">
                  <c:v>46</c:v>
                </c:pt>
                <c:pt idx="13">
                  <c:v>37</c:v>
                </c:pt>
                <c:pt idx="14">
                  <c:v>34</c:v>
                </c:pt>
                <c:pt idx="15">
                  <c:v>97</c:v>
                </c:pt>
                <c:pt idx="16">
                  <c:v>62</c:v>
                </c:pt>
                <c:pt idx="17">
                  <c:v>26</c:v>
                </c:pt>
                <c:pt idx="18">
                  <c:v>86</c:v>
                </c:pt>
                <c:pt idx="19">
                  <c:v>46</c:v>
                </c:pt>
                <c:pt idx="20">
                  <c:v>55</c:v>
                </c:pt>
                <c:pt idx="21">
                  <c:v>59</c:v>
                </c:pt>
                <c:pt idx="22">
                  <c:v>102</c:v>
                </c:pt>
                <c:pt idx="23">
                  <c:v>94</c:v>
                </c:pt>
                <c:pt idx="24">
                  <c:v>14</c:v>
                </c:pt>
                <c:pt idx="25">
                  <c:v>53</c:v>
                </c:pt>
                <c:pt idx="26">
                  <c:v>81</c:v>
                </c:pt>
                <c:pt idx="27">
                  <c:v>116</c:v>
                </c:pt>
                <c:pt idx="28">
                  <c:v>83</c:v>
                </c:pt>
                <c:pt idx="29">
                  <c:v>72</c:v>
                </c:pt>
              </c:numCache>
            </c:numRef>
          </c:val>
          <c:extLst>
            <c:ext xmlns:c16="http://schemas.microsoft.com/office/drawing/2014/chart" uri="{C3380CC4-5D6E-409C-BE32-E72D297353CC}">
              <c16:uniqueId val="{00000005-C7A0-4EDB-8FF2-818482E25689}"/>
            </c:ext>
          </c:extLst>
        </c:ser>
        <c:dLbls>
          <c:showLegendKey val="0"/>
          <c:showVal val="0"/>
          <c:showCatName val="0"/>
          <c:showSerName val="0"/>
          <c:showPercent val="0"/>
          <c:showBubbleSize val="0"/>
        </c:dLbls>
        <c:gapWidth val="182"/>
        <c:axId val="1014367536"/>
        <c:axId val="1014367056"/>
      </c:barChart>
      <c:catAx>
        <c:axId val="101436753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4367056"/>
        <c:crosses val="autoZero"/>
        <c:auto val="1"/>
        <c:lblAlgn val="ctr"/>
        <c:lblOffset val="100"/>
        <c:noMultiLvlLbl val="0"/>
      </c:catAx>
      <c:valAx>
        <c:axId val="1014367056"/>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436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[Data_analyzer.xlsx]Pivot_table_5!PivotTable6</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Pivot_table_5!$B$3</c:f>
              <c:strCache>
                <c:ptCount val="1"/>
                <c:pt idx="0">
                  <c:v>Sum of Total_purchase</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E19-4722-AB77-17EE5365C8A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E19-4722-AB77-17EE5365C8A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E19-4722-AB77-17EE5365C8A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E19-4722-AB77-17EE5365C8A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E19-4722-AB77-17EE5365C8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Pivot_table_5!$A$4:$A$9</c:f>
              <c:strCache>
                <c:ptCount val="5"/>
                <c:pt idx="0">
                  <c:v>Central</c:v>
                </c:pt>
                <c:pt idx="1">
                  <c:v>East</c:v>
                </c:pt>
                <c:pt idx="2">
                  <c:v>North</c:v>
                </c:pt>
                <c:pt idx="3">
                  <c:v>South</c:v>
                </c:pt>
                <c:pt idx="4">
                  <c:v>West</c:v>
                </c:pt>
              </c:strCache>
            </c:strRef>
          </c:cat>
          <c:val>
            <c:numRef>
              <c:f>Pivot_table_5!$B$4:$B$9</c:f>
              <c:numCache>
                <c:formatCode>"₹"\ #,##0.00</c:formatCode>
                <c:ptCount val="5"/>
                <c:pt idx="0">
                  <c:v>367776.49899999995</c:v>
                </c:pt>
                <c:pt idx="1">
                  <c:v>337595.05049999995</c:v>
                </c:pt>
                <c:pt idx="2">
                  <c:v>295894.80599999981</c:v>
                </c:pt>
                <c:pt idx="3">
                  <c:v>340712.89999999991</c:v>
                </c:pt>
                <c:pt idx="4">
                  <c:v>410164.10450000007</c:v>
                </c:pt>
              </c:numCache>
            </c:numRef>
          </c:val>
          <c:extLst>
            <c:ext xmlns:c16="http://schemas.microsoft.com/office/drawing/2014/chart" uri="{C3380CC4-5D6E-409C-BE32-E72D297353CC}">
              <c16:uniqueId val="{00000000-C3FB-462B-B439-8D5555B01462}"/>
            </c:ext>
          </c:extLst>
        </c:ser>
        <c:ser>
          <c:idx val="1"/>
          <c:order val="1"/>
          <c:tx>
            <c:strRef>
              <c:f>Pivot_table_5!$C$3</c:f>
              <c:strCache>
                <c:ptCount val="1"/>
                <c:pt idx="0">
                  <c:v>Sum of Total_discount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E19-4722-AB77-17EE5365C8A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E19-4722-AB77-17EE5365C8A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E19-4722-AB77-17EE5365C8A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E19-4722-AB77-17EE5365C8A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DE19-4722-AB77-17EE5365C8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Pivot_table_5!$A$4:$A$9</c:f>
              <c:strCache>
                <c:ptCount val="5"/>
                <c:pt idx="0">
                  <c:v>Central</c:v>
                </c:pt>
                <c:pt idx="1">
                  <c:v>East</c:v>
                </c:pt>
                <c:pt idx="2">
                  <c:v>North</c:v>
                </c:pt>
                <c:pt idx="3">
                  <c:v>South</c:v>
                </c:pt>
                <c:pt idx="4">
                  <c:v>West</c:v>
                </c:pt>
              </c:strCache>
            </c:strRef>
          </c:cat>
          <c:val>
            <c:numRef>
              <c:f>Pivot_table_5!$C$4:$C$9</c:f>
              <c:numCache>
                <c:formatCode>"₹"\ #,##0.00</c:formatCode>
                <c:ptCount val="5"/>
                <c:pt idx="0">
                  <c:v>43514.120999999992</c:v>
                </c:pt>
                <c:pt idx="1">
                  <c:v>33128.199500000002</c:v>
                </c:pt>
                <c:pt idx="2">
                  <c:v>34813.284</c:v>
                </c:pt>
                <c:pt idx="3">
                  <c:v>28790.16</c:v>
                </c:pt>
                <c:pt idx="4">
                  <c:v>52577.56549999999</c:v>
                </c:pt>
              </c:numCache>
            </c:numRef>
          </c:val>
          <c:extLst>
            <c:ext xmlns:c16="http://schemas.microsoft.com/office/drawing/2014/chart" uri="{C3380CC4-5D6E-409C-BE32-E72D297353CC}">
              <c16:uniqueId val="{00000003-C3FB-462B-B439-8D5555B01462}"/>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[Data_analyzer.xlsx]Pivot_table_5!PivotTable6</c:name>
    <c:fmtId val="8"/>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Pivot_table_5!$B$3</c:f>
              <c:strCache>
                <c:ptCount val="1"/>
                <c:pt idx="0">
                  <c:v>Sum of Total_purchase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Pivot_table_5!$A$4:$A$9</c:f>
              <c:strCache>
                <c:ptCount val="5"/>
                <c:pt idx="0">
                  <c:v>Central</c:v>
                </c:pt>
                <c:pt idx="1">
                  <c:v>East</c:v>
                </c:pt>
                <c:pt idx="2">
                  <c:v>North</c:v>
                </c:pt>
                <c:pt idx="3">
                  <c:v>South</c:v>
                </c:pt>
                <c:pt idx="4">
                  <c:v>West</c:v>
                </c:pt>
              </c:strCache>
            </c:strRef>
          </c:cat>
          <c:val>
            <c:numRef>
              <c:f>Pivot_table_5!$B$4:$B$9</c:f>
              <c:numCache>
                <c:formatCode>"₹"\ #,##0.00</c:formatCode>
                <c:ptCount val="5"/>
                <c:pt idx="0">
                  <c:v>367776.49899999995</c:v>
                </c:pt>
                <c:pt idx="1">
                  <c:v>337595.05049999995</c:v>
                </c:pt>
                <c:pt idx="2">
                  <c:v>295894.80599999981</c:v>
                </c:pt>
                <c:pt idx="3">
                  <c:v>340712.89999999991</c:v>
                </c:pt>
                <c:pt idx="4">
                  <c:v>410164.10450000007</c:v>
                </c:pt>
              </c:numCache>
            </c:numRef>
          </c:val>
          <c:smooth val="0"/>
          <c:extLst>
            <c:ext xmlns:c16="http://schemas.microsoft.com/office/drawing/2014/chart" uri="{C3380CC4-5D6E-409C-BE32-E72D297353CC}">
              <c16:uniqueId val="{00000000-C858-48AA-897F-36D0DCE1F2EB}"/>
            </c:ext>
          </c:extLst>
        </c:ser>
        <c:ser>
          <c:idx val="1"/>
          <c:order val="1"/>
          <c:tx>
            <c:strRef>
              <c:f>Pivot_table_5!$C$3</c:f>
              <c:strCache>
                <c:ptCount val="1"/>
                <c:pt idx="0">
                  <c:v>Sum of Total_discount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Pivot_table_5!$A$4:$A$9</c:f>
              <c:strCache>
                <c:ptCount val="5"/>
                <c:pt idx="0">
                  <c:v>Central</c:v>
                </c:pt>
                <c:pt idx="1">
                  <c:v>East</c:v>
                </c:pt>
                <c:pt idx="2">
                  <c:v>North</c:v>
                </c:pt>
                <c:pt idx="3">
                  <c:v>South</c:v>
                </c:pt>
                <c:pt idx="4">
                  <c:v>West</c:v>
                </c:pt>
              </c:strCache>
            </c:strRef>
          </c:cat>
          <c:val>
            <c:numRef>
              <c:f>Pivot_table_5!$C$4:$C$9</c:f>
              <c:numCache>
                <c:formatCode>"₹"\ #,##0.00</c:formatCode>
                <c:ptCount val="5"/>
                <c:pt idx="0">
                  <c:v>43514.120999999992</c:v>
                </c:pt>
                <c:pt idx="1">
                  <c:v>33128.199500000002</c:v>
                </c:pt>
                <c:pt idx="2">
                  <c:v>34813.284</c:v>
                </c:pt>
                <c:pt idx="3">
                  <c:v>28790.16</c:v>
                </c:pt>
                <c:pt idx="4">
                  <c:v>52577.56549999999</c:v>
                </c:pt>
              </c:numCache>
            </c:numRef>
          </c:val>
          <c:smooth val="0"/>
          <c:extLst>
            <c:ext xmlns:c16="http://schemas.microsoft.com/office/drawing/2014/chart" uri="{C3380CC4-5D6E-409C-BE32-E72D297353CC}">
              <c16:uniqueId val="{00000003-C858-48AA-897F-36D0DCE1F2EB}"/>
            </c:ext>
          </c:extLst>
        </c:ser>
        <c:dLbls>
          <c:showLegendKey val="0"/>
          <c:showVal val="0"/>
          <c:showCatName val="0"/>
          <c:showSerName val="0"/>
          <c:showPercent val="0"/>
          <c:showBubbleSize val="0"/>
        </c:dLbls>
        <c:marker val="1"/>
        <c:smooth val="0"/>
        <c:axId val="188950400"/>
        <c:axId val="188938880"/>
      </c:lineChart>
      <c:catAx>
        <c:axId val="1889504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938880"/>
        <c:crosses val="autoZero"/>
        <c:auto val="1"/>
        <c:lblAlgn val="ctr"/>
        <c:lblOffset val="100"/>
        <c:noMultiLvlLbl val="0"/>
      </c:catAx>
      <c:valAx>
        <c:axId val="1889388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95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[Data_analyzer.xlsx]Pivot_table_5!PivotTable6</c:name>
    <c:fmtId val="4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Pivot_table_5!$B$3</c:f>
              <c:strCache>
                <c:ptCount val="1"/>
                <c:pt idx="0">
                  <c:v>Sum of Total_purchase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Pivot_table_5!$A$4:$A$9</c:f>
              <c:strCache>
                <c:ptCount val="5"/>
                <c:pt idx="0">
                  <c:v>Central</c:v>
                </c:pt>
                <c:pt idx="1">
                  <c:v>East</c:v>
                </c:pt>
                <c:pt idx="2">
                  <c:v>North</c:v>
                </c:pt>
                <c:pt idx="3">
                  <c:v>South</c:v>
                </c:pt>
                <c:pt idx="4">
                  <c:v>West</c:v>
                </c:pt>
              </c:strCache>
            </c:strRef>
          </c:cat>
          <c:val>
            <c:numRef>
              <c:f>Pivot_table_5!$B$4:$B$9</c:f>
              <c:numCache>
                <c:formatCode>"₹"\ #,##0.00</c:formatCode>
                <c:ptCount val="5"/>
                <c:pt idx="0">
                  <c:v>367776.49899999995</c:v>
                </c:pt>
                <c:pt idx="1">
                  <c:v>337595.05049999995</c:v>
                </c:pt>
                <c:pt idx="2">
                  <c:v>295894.80599999981</c:v>
                </c:pt>
                <c:pt idx="3">
                  <c:v>340712.89999999991</c:v>
                </c:pt>
                <c:pt idx="4">
                  <c:v>410164.10450000007</c:v>
                </c:pt>
              </c:numCache>
            </c:numRef>
          </c:val>
          <c:extLst>
            <c:ext xmlns:c16="http://schemas.microsoft.com/office/drawing/2014/chart" uri="{C3380CC4-5D6E-409C-BE32-E72D297353CC}">
              <c16:uniqueId val="{00000000-1363-498E-BA8E-881ADAB022C7}"/>
            </c:ext>
          </c:extLst>
        </c:ser>
        <c:ser>
          <c:idx val="1"/>
          <c:order val="1"/>
          <c:tx>
            <c:strRef>
              <c:f>Pivot_table_5!$C$3</c:f>
              <c:strCache>
                <c:ptCount val="1"/>
                <c:pt idx="0">
                  <c:v>Sum of Total_discount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Pivot_table_5!$A$4:$A$9</c:f>
              <c:strCache>
                <c:ptCount val="5"/>
                <c:pt idx="0">
                  <c:v>Central</c:v>
                </c:pt>
                <c:pt idx="1">
                  <c:v>East</c:v>
                </c:pt>
                <c:pt idx="2">
                  <c:v>North</c:v>
                </c:pt>
                <c:pt idx="3">
                  <c:v>South</c:v>
                </c:pt>
                <c:pt idx="4">
                  <c:v>West</c:v>
                </c:pt>
              </c:strCache>
            </c:strRef>
          </c:cat>
          <c:val>
            <c:numRef>
              <c:f>Pivot_table_5!$C$4:$C$9</c:f>
              <c:numCache>
                <c:formatCode>"₹"\ #,##0.00</c:formatCode>
                <c:ptCount val="5"/>
                <c:pt idx="0">
                  <c:v>43514.120999999992</c:v>
                </c:pt>
                <c:pt idx="1">
                  <c:v>33128.199500000002</c:v>
                </c:pt>
                <c:pt idx="2">
                  <c:v>34813.284</c:v>
                </c:pt>
                <c:pt idx="3">
                  <c:v>28790.16</c:v>
                </c:pt>
                <c:pt idx="4">
                  <c:v>52577.56549999999</c:v>
                </c:pt>
              </c:numCache>
            </c:numRef>
          </c:val>
          <c:extLst>
            <c:ext xmlns:c16="http://schemas.microsoft.com/office/drawing/2014/chart" uri="{C3380CC4-5D6E-409C-BE32-E72D297353CC}">
              <c16:uniqueId val="{00000003-1363-498E-BA8E-881ADAB022C7}"/>
            </c:ext>
          </c:extLst>
        </c:ser>
        <c:dLbls>
          <c:showLegendKey val="0"/>
          <c:showVal val="0"/>
          <c:showCatName val="0"/>
          <c:showSerName val="0"/>
          <c:showPercent val="0"/>
          <c:showBubbleSize val="0"/>
        </c:dLbls>
        <c:gapWidth val="100"/>
        <c:overlap val="-24"/>
        <c:axId val="1349495856"/>
        <c:axId val="1349492976"/>
      </c:barChart>
      <c:catAx>
        <c:axId val="134949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9492976"/>
        <c:crosses val="autoZero"/>
        <c:auto val="1"/>
        <c:lblAlgn val="ctr"/>
        <c:lblOffset val="100"/>
        <c:noMultiLvlLbl val="0"/>
      </c:catAx>
      <c:valAx>
        <c:axId val="1349492976"/>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949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[Data_analyzer.xlsx]Pivot_table_6!PivotTable7</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Pivot_table_6!$B$3</c:f>
              <c:strCache>
                <c:ptCount val="1"/>
                <c:pt idx="0">
                  <c:v>Sum of Total_discount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Pivot_table_6!$A$4:$A$9</c:f>
              <c:strCache>
                <c:ptCount val="5"/>
                <c:pt idx="0">
                  <c:v>Books</c:v>
                </c:pt>
                <c:pt idx="1">
                  <c:v>Clothing</c:v>
                </c:pt>
                <c:pt idx="2">
                  <c:v>Electronics</c:v>
                </c:pt>
                <c:pt idx="3">
                  <c:v>Furniture</c:v>
                </c:pt>
                <c:pt idx="4">
                  <c:v>Office Supplies</c:v>
                </c:pt>
              </c:strCache>
            </c:strRef>
          </c:cat>
          <c:val>
            <c:numRef>
              <c:f>Pivot_table_6!$B$4:$B$9</c:f>
              <c:numCache>
                <c:formatCode>"₹"\ #,##0.00</c:formatCode>
                <c:ptCount val="5"/>
                <c:pt idx="0">
                  <c:v>47549.226500000004</c:v>
                </c:pt>
                <c:pt idx="1">
                  <c:v>40266.864000000009</c:v>
                </c:pt>
                <c:pt idx="2">
                  <c:v>45865.050500000012</c:v>
                </c:pt>
                <c:pt idx="3">
                  <c:v>36421.463999999993</c:v>
                </c:pt>
                <c:pt idx="4">
                  <c:v>22720.724999999999</c:v>
                </c:pt>
              </c:numCache>
            </c:numRef>
          </c:val>
          <c:extLst>
            <c:ext xmlns:c16="http://schemas.microsoft.com/office/drawing/2014/chart" uri="{C3380CC4-5D6E-409C-BE32-E72D297353CC}">
              <c16:uniqueId val="{00000000-DB84-4BF5-B042-591DD9C6C0F8}"/>
            </c:ext>
          </c:extLst>
        </c:ser>
        <c:ser>
          <c:idx val="1"/>
          <c:order val="1"/>
          <c:tx>
            <c:strRef>
              <c:f>Pivot_table_6!$C$3</c:f>
              <c:strCache>
                <c:ptCount val="1"/>
                <c:pt idx="0">
                  <c:v>Sum of Total_purchase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Pivot_table_6!$A$4:$A$9</c:f>
              <c:strCache>
                <c:ptCount val="5"/>
                <c:pt idx="0">
                  <c:v>Books</c:v>
                </c:pt>
                <c:pt idx="1">
                  <c:v>Clothing</c:v>
                </c:pt>
                <c:pt idx="2">
                  <c:v>Electronics</c:v>
                </c:pt>
                <c:pt idx="3">
                  <c:v>Furniture</c:v>
                </c:pt>
                <c:pt idx="4">
                  <c:v>Office Supplies</c:v>
                </c:pt>
              </c:strCache>
            </c:strRef>
          </c:cat>
          <c:val>
            <c:numRef>
              <c:f>Pivot_table_6!$C$4:$C$9</c:f>
              <c:numCache>
                <c:formatCode>"₹"\ #,##0.00</c:formatCode>
                <c:ptCount val="5"/>
                <c:pt idx="0">
                  <c:v>440016.74349999998</c:v>
                </c:pt>
                <c:pt idx="1">
                  <c:v>361790.15600000002</c:v>
                </c:pt>
                <c:pt idx="2">
                  <c:v>361883.68949999992</c:v>
                </c:pt>
                <c:pt idx="3">
                  <c:v>320518.72599999997</c:v>
                </c:pt>
                <c:pt idx="4">
                  <c:v>267934.04499999998</c:v>
                </c:pt>
              </c:numCache>
            </c:numRef>
          </c:val>
          <c:extLst>
            <c:ext xmlns:c16="http://schemas.microsoft.com/office/drawing/2014/chart" uri="{C3380CC4-5D6E-409C-BE32-E72D297353CC}">
              <c16:uniqueId val="{00000001-DB84-4BF5-B042-591DD9C6C0F8}"/>
            </c:ext>
          </c:extLst>
        </c:ser>
        <c:ser>
          <c:idx val="2"/>
          <c:order val="2"/>
          <c:tx>
            <c:strRef>
              <c:f>Pivot_table_6!$D$3</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Pivot_table_6!$A$4:$A$9</c:f>
              <c:strCache>
                <c:ptCount val="5"/>
                <c:pt idx="0">
                  <c:v>Books</c:v>
                </c:pt>
                <c:pt idx="1">
                  <c:v>Clothing</c:v>
                </c:pt>
                <c:pt idx="2">
                  <c:v>Electronics</c:v>
                </c:pt>
                <c:pt idx="3">
                  <c:v>Furniture</c:v>
                </c:pt>
                <c:pt idx="4">
                  <c:v>Office Supplies</c:v>
                </c:pt>
              </c:strCache>
            </c:strRef>
          </c:cat>
          <c:val>
            <c:numRef>
              <c:f>Pivot_table_6!$D$4:$D$9</c:f>
              <c:numCache>
                <c:formatCode>"₹"\ #,##0.00</c:formatCode>
                <c:ptCount val="5"/>
                <c:pt idx="0">
                  <c:v>16901.630000000005</c:v>
                </c:pt>
                <c:pt idx="1">
                  <c:v>18784.490000000002</c:v>
                </c:pt>
                <c:pt idx="2">
                  <c:v>9182.1500000000015</c:v>
                </c:pt>
                <c:pt idx="3">
                  <c:v>11579.140000000003</c:v>
                </c:pt>
                <c:pt idx="4">
                  <c:v>11839.599999999999</c:v>
                </c:pt>
              </c:numCache>
            </c:numRef>
          </c:val>
          <c:extLst>
            <c:ext xmlns:c16="http://schemas.microsoft.com/office/drawing/2014/chart" uri="{C3380CC4-5D6E-409C-BE32-E72D297353CC}">
              <c16:uniqueId val="{00000002-DB84-4BF5-B042-591DD9C6C0F8}"/>
            </c:ext>
          </c:extLst>
        </c:ser>
        <c:dLbls>
          <c:showLegendKey val="0"/>
          <c:showVal val="0"/>
          <c:showCatName val="0"/>
          <c:showSerName val="0"/>
          <c:showPercent val="0"/>
          <c:showBubbleSize val="0"/>
        </c:dLbls>
        <c:gapWidth val="100"/>
        <c:overlap val="-24"/>
        <c:axId val="1013044912"/>
        <c:axId val="1013046352"/>
      </c:barChart>
      <c:catAx>
        <c:axId val="10130449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046352"/>
        <c:crosses val="autoZero"/>
        <c:auto val="1"/>
        <c:lblAlgn val="ctr"/>
        <c:lblOffset val="100"/>
        <c:noMultiLvlLbl val="0"/>
      </c:catAx>
      <c:valAx>
        <c:axId val="1013046352"/>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04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[Data_analyzer.xlsx]Pivot_table_6!PivotTable1</c:name>
    <c:fmtId val="28"/>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Pivot_table_6!$I$3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Pivot_table_6!$H$4:$H$31</c:f>
              <c:strCache>
                <c:ptCount val="27"/>
                <c:pt idx="0">
                  <c:v>David Anderson</c:v>
                </c:pt>
                <c:pt idx="1">
                  <c:v>David Brown</c:v>
                </c:pt>
                <c:pt idx="2">
                  <c:v>David Davis</c:v>
                </c:pt>
                <c:pt idx="3">
                  <c:v>David Smith</c:v>
                </c:pt>
                <c:pt idx="4">
                  <c:v>David Thomas</c:v>
                </c:pt>
                <c:pt idx="5">
                  <c:v>Emma Davis</c:v>
                </c:pt>
                <c:pt idx="6">
                  <c:v>Emma Taylor</c:v>
                </c:pt>
                <c:pt idx="7">
                  <c:v>Emma Wilson</c:v>
                </c:pt>
                <c:pt idx="8">
                  <c:v>James Davis</c:v>
                </c:pt>
                <c:pt idx="9">
                  <c:v>James Taylor</c:v>
                </c:pt>
                <c:pt idx="10">
                  <c:v>James Wilson</c:v>
                </c:pt>
                <c:pt idx="11">
                  <c:v>John Brown</c:v>
                </c:pt>
                <c:pt idx="12">
                  <c:v>Linda Brown</c:v>
                </c:pt>
                <c:pt idx="13">
                  <c:v>Linda Davis</c:v>
                </c:pt>
                <c:pt idx="14">
                  <c:v>Linda Jackson</c:v>
                </c:pt>
                <c:pt idx="15">
                  <c:v>Linda Moore</c:v>
                </c:pt>
                <c:pt idx="16">
                  <c:v>Linda Taylor</c:v>
                </c:pt>
                <c:pt idx="17">
                  <c:v>Linda Wilson</c:v>
                </c:pt>
                <c:pt idx="18">
                  <c:v>Lisa Davis</c:v>
                </c:pt>
                <c:pt idx="19">
                  <c:v>Lisa Thomas</c:v>
                </c:pt>
                <c:pt idx="20">
                  <c:v>Mary Davis</c:v>
                </c:pt>
                <c:pt idx="21">
                  <c:v>Mary Jackson</c:v>
                </c:pt>
                <c:pt idx="22">
                  <c:v>Mary Wilson</c:v>
                </c:pt>
                <c:pt idx="23">
                  <c:v>Michael Anderson</c:v>
                </c:pt>
                <c:pt idx="24">
                  <c:v>Robert Anderson</c:v>
                </c:pt>
                <c:pt idx="25">
                  <c:v>Sarah Anderson</c:v>
                </c:pt>
                <c:pt idx="26">
                  <c:v>Sarah Davis</c:v>
                </c:pt>
              </c:strCache>
            </c:strRef>
          </c:cat>
          <c:val>
            <c:numRef>
              <c:f>Pivot_table_6!$I$4:$I$31</c:f>
              <c:numCache>
                <c:formatCode>"₹"\ #,##0.00</c:formatCode>
                <c:ptCount val="27"/>
                <c:pt idx="0">
                  <c:v>35883.334499999997</c:v>
                </c:pt>
                <c:pt idx="1">
                  <c:v>103556.24600000001</c:v>
                </c:pt>
                <c:pt idx="2">
                  <c:v>41578.81</c:v>
                </c:pt>
                <c:pt idx="3">
                  <c:v>22192.627500000002</c:v>
                </c:pt>
                <c:pt idx="4">
                  <c:v>43563.057500000003</c:v>
                </c:pt>
                <c:pt idx="5">
                  <c:v>97647.372000000018</c:v>
                </c:pt>
                <c:pt idx="6">
                  <c:v>49049.118000000002</c:v>
                </c:pt>
                <c:pt idx="7">
                  <c:v>84641.426500000001</c:v>
                </c:pt>
                <c:pt idx="8">
                  <c:v>54405.119500000001</c:v>
                </c:pt>
                <c:pt idx="9">
                  <c:v>55586.8845</c:v>
                </c:pt>
                <c:pt idx="10">
                  <c:v>204593.09</c:v>
                </c:pt>
                <c:pt idx="11">
                  <c:v>15671.61</c:v>
                </c:pt>
                <c:pt idx="12">
                  <c:v>72287.812000000005</c:v>
                </c:pt>
                <c:pt idx="13">
                  <c:v>1713.4</c:v>
                </c:pt>
                <c:pt idx="14">
                  <c:v>38252.447500000002</c:v>
                </c:pt>
                <c:pt idx="15">
                  <c:v>26095.946499999998</c:v>
                </c:pt>
                <c:pt idx="16">
                  <c:v>65838.205000000002</c:v>
                </c:pt>
                <c:pt idx="17">
                  <c:v>85051.214000000007</c:v>
                </c:pt>
                <c:pt idx="18">
                  <c:v>76161.187999999995</c:v>
                </c:pt>
                <c:pt idx="19">
                  <c:v>41988.267500000002</c:v>
                </c:pt>
                <c:pt idx="20">
                  <c:v>144780.967</c:v>
                </c:pt>
                <c:pt idx="21">
                  <c:v>57423.824999999997</c:v>
                </c:pt>
                <c:pt idx="22">
                  <c:v>63118.665499999996</c:v>
                </c:pt>
                <c:pt idx="23">
                  <c:v>87910.43</c:v>
                </c:pt>
                <c:pt idx="24">
                  <c:v>45235.781999999999</c:v>
                </c:pt>
                <c:pt idx="25">
                  <c:v>89828.194000000003</c:v>
                </c:pt>
                <c:pt idx="26">
                  <c:v>48088.32</c:v>
                </c:pt>
              </c:numCache>
            </c:numRef>
          </c:val>
          <c:extLst>
            <c:ext xmlns:c16="http://schemas.microsoft.com/office/drawing/2014/chart" uri="{C3380CC4-5D6E-409C-BE32-E72D297353CC}">
              <c16:uniqueId val="{00000000-3FD3-4D8B-8E8F-79264E593D62}"/>
            </c:ext>
          </c:extLst>
        </c:ser>
        <c:dLbls>
          <c:showLegendKey val="0"/>
          <c:showVal val="0"/>
          <c:showCatName val="0"/>
          <c:showSerName val="0"/>
          <c:showPercent val="0"/>
          <c:showBubbleSize val="0"/>
        </c:dLbls>
        <c:gapWidth val="115"/>
        <c:overlap val="-20"/>
        <c:axId val="1015328400"/>
        <c:axId val="1015317840"/>
      </c:barChart>
      <c:catAx>
        <c:axId val="10153284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5317840"/>
        <c:crosses val="autoZero"/>
        <c:auto val="1"/>
        <c:lblAlgn val="ctr"/>
        <c:lblOffset val="100"/>
        <c:noMultiLvlLbl val="0"/>
      </c:catAx>
      <c:valAx>
        <c:axId val="1015317840"/>
        <c:scaling>
          <c:orientation val="minMax"/>
        </c:scaling>
        <c:delete val="0"/>
        <c:axPos val="b"/>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532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[Data_analyzer.xlsx]Pivot_table_6!PivotTable2</c:name>
    <c:fmtId val="3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Profit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Pivot_table_6!$L$3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1">
                    <a:alpha val="50000"/>
                  </a:schemeClr>
                </a:solidFill>
              </a:ln>
              <a:effectLst/>
            </c:spPr>
            <c:trendlineType val="linear"/>
            <c:dispRSqr val="0"/>
            <c:dispEq val="0"/>
          </c:trendline>
          <c:cat>
            <c:multiLvlStrRef>
              <c:f>Pivot_table_6!$K$4:$K$34</c:f>
              <c:multiLvlStrCache>
                <c:ptCount val="25"/>
                <c:lvl>
                  <c:pt idx="0">
                    <c:v>Books</c:v>
                  </c:pt>
                  <c:pt idx="1">
                    <c:v>Clothing</c:v>
                  </c:pt>
                  <c:pt idx="2">
                    <c:v>Electronics</c:v>
                  </c:pt>
                  <c:pt idx="3">
                    <c:v>Furniture</c:v>
                  </c:pt>
                  <c:pt idx="4">
                    <c:v>Office Supplies</c:v>
                  </c:pt>
                  <c:pt idx="5">
                    <c:v>Books</c:v>
                  </c:pt>
                  <c:pt idx="6">
                    <c:v>Clothing</c:v>
                  </c:pt>
                  <c:pt idx="7">
                    <c:v>Electronics</c:v>
                  </c:pt>
                  <c:pt idx="8">
                    <c:v>Furniture</c:v>
                  </c:pt>
                  <c:pt idx="9">
                    <c:v>Office Supplies</c:v>
                  </c:pt>
                  <c:pt idx="10">
                    <c:v>Books</c:v>
                  </c:pt>
                  <c:pt idx="11">
                    <c:v>Clothing</c:v>
                  </c:pt>
                  <c:pt idx="12">
                    <c:v>Electronics</c:v>
                  </c:pt>
                  <c:pt idx="13">
                    <c:v>Furniture</c:v>
                  </c:pt>
                  <c:pt idx="14">
                    <c:v>Office Supplies</c:v>
                  </c:pt>
                  <c:pt idx="15">
                    <c:v>Books</c:v>
                  </c:pt>
                  <c:pt idx="16">
                    <c:v>Clothing</c:v>
                  </c:pt>
                  <c:pt idx="17">
                    <c:v>Electronics</c:v>
                  </c:pt>
                  <c:pt idx="18">
                    <c:v>Furniture</c:v>
                  </c:pt>
                  <c:pt idx="19">
                    <c:v>Office Supplies</c:v>
                  </c:pt>
                  <c:pt idx="20">
                    <c:v>Books</c:v>
                  </c:pt>
                  <c:pt idx="21">
                    <c:v>Clothing</c:v>
                  </c:pt>
                  <c:pt idx="22">
                    <c:v>Electronics</c:v>
                  </c:pt>
                  <c:pt idx="23">
                    <c:v>Furniture</c:v>
                  </c:pt>
                  <c:pt idx="24">
                    <c:v>Office Supplies</c:v>
                  </c:pt>
                </c:lvl>
                <c:lvl>
                  <c:pt idx="0">
                    <c:v>Central</c:v>
                  </c:pt>
                  <c:pt idx="5">
                    <c:v>East</c:v>
                  </c:pt>
                  <c:pt idx="10">
                    <c:v>North</c:v>
                  </c:pt>
                  <c:pt idx="15">
                    <c:v>South</c:v>
                  </c:pt>
                  <c:pt idx="20">
                    <c:v>West</c:v>
                  </c:pt>
                </c:lvl>
              </c:multiLvlStrCache>
            </c:multiLvlStrRef>
          </c:cat>
          <c:val>
            <c:numRef>
              <c:f>Pivot_table_6!$L$4:$L$34</c:f>
              <c:numCache>
                <c:formatCode>"₹"\ #,##0.00</c:formatCode>
                <c:ptCount val="25"/>
                <c:pt idx="0">
                  <c:v>4201.2700000000004</c:v>
                </c:pt>
                <c:pt idx="1">
                  <c:v>5395.6</c:v>
                </c:pt>
                <c:pt idx="2">
                  <c:v>1515.0399999999997</c:v>
                </c:pt>
                <c:pt idx="3">
                  <c:v>1566.46</c:v>
                </c:pt>
                <c:pt idx="4">
                  <c:v>3390.03</c:v>
                </c:pt>
                <c:pt idx="5">
                  <c:v>4212.63</c:v>
                </c:pt>
                <c:pt idx="6">
                  <c:v>1025.1500000000001</c:v>
                </c:pt>
                <c:pt idx="7">
                  <c:v>662.68</c:v>
                </c:pt>
                <c:pt idx="8">
                  <c:v>2428.08</c:v>
                </c:pt>
                <c:pt idx="9">
                  <c:v>3310.05</c:v>
                </c:pt>
                <c:pt idx="10">
                  <c:v>2778.4399999999996</c:v>
                </c:pt>
                <c:pt idx="11">
                  <c:v>3691.09</c:v>
                </c:pt>
                <c:pt idx="12">
                  <c:v>1783.05</c:v>
                </c:pt>
                <c:pt idx="13">
                  <c:v>2217.7199999999998</c:v>
                </c:pt>
                <c:pt idx="14">
                  <c:v>1431.98</c:v>
                </c:pt>
                <c:pt idx="15">
                  <c:v>3416.81</c:v>
                </c:pt>
                <c:pt idx="16">
                  <c:v>3944.2100000000005</c:v>
                </c:pt>
                <c:pt idx="17">
                  <c:v>2783.4400000000005</c:v>
                </c:pt>
                <c:pt idx="18">
                  <c:v>2540.36</c:v>
                </c:pt>
                <c:pt idx="19">
                  <c:v>1007.09</c:v>
                </c:pt>
                <c:pt idx="20">
                  <c:v>2292.48</c:v>
                </c:pt>
                <c:pt idx="21">
                  <c:v>4728.4400000000005</c:v>
                </c:pt>
                <c:pt idx="22">
                  <c:v>2437.94</c:v>
                </c:pt>
                <c:pt idx="23">
                  <c:v>2826.5199999999995</c:v>
                </c:pt>
                <c:pt idx="24">
                  <c:v>2700.45</c:v>
                </c:pt>
              </c:numCache>
            </c:numRef>
          </c:val>
          <c:smooth val="0"/>
          <c:extLst>
            <c:ext xmlns:c16="http://schemas.microsoft.com/office/drawing/2014/chart" uri="{C3380CC4-5D6E-409C-BE32-E72D297353CC}">
              <c16:uniqueId val="{00000000-33E8-4923-9300-74CBDA4DA32D}"/>
            </c:ext>
          </c:extLst>
        </c:ser>
        <c:dLbls>
          <c:dLblPos val="t"/>
          <c:showLegendKey val="0"/>
          <c:showVal val="1"/>
          <c:showCatName val="0"/>
          <c:showSerName val="0"/>
          <c:showPercent val="0"/>
          <c:showBubbleSize val="0"/>
        </c:dLbls>
        <c:marker val="1"/>
        <c:smooth val="0"/>
        <c:axId val="1283049008"/>
        <c:axId val="1283049968"/>
      </c:lineChart>
      <c:catAx>
        <c:axId val="12830490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3049968"/>
        <c:crosses val="autoZero"/>
        <c:auto val="1"/>
        <c:lblAlgn val="ctr"/>
        <c:lblOffset val="100"/>
        <c:noMultiLvlLbl val="0"/>
      </c:catAx>
      <c:valAx>
        <c:axId val="1283049968"/>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crossAx val="128304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5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600"/>
              <a:t>Sales</a:t>
            </a:r>
            <a:r>
              <a:rPr lang="en-IN" sz="1600" baseline="0"/>
              <a:t> by category</a:t>
            </a:r>
          </a:p>
        </c:rich>
      </c:tx>
      <c:layout>
        <c:manualLayout>
          <c:xMode val="edge"/>
          <c:yMode val="edge"/>
          <c:x val="0.32432941176470587"/>
          <c:y val="3.092723125858241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718851320055576E-2"/>
          <c:y val="0.16470646728855401"/>
          <c:w val="0.93129634089856428"/>
          <c:h val="0.72747083928668488"/>
        </c:manualLayout>
      </c:layout>
      <c:lineChart>
        <c:grouping val="standard"/>
        <c:varyColors val="0"/>
        <c:ser>
          <c:idx val="0"/>
          <c:order val="0"/>
          <c:tx>
            <c:strRef>
              <c:f>pivot_table_1!$B$3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smooth val="1"/>
          <c:extLst>
            <c:ext xmlns:c16="http://schemas.microsoft.com/office/drawing/2014/chart" uri="{C3380CC4-5D6E-409C-BE32-E72D297353CC}">
              <c16:uniqueId val="{00000000-93EC-40C4-8DEC-A6D210934F70}"/>
            </c:ext>
          </c:extLst>
        </c:ser>
        <c:dLbls>
          <c:dLblPos val="t"/>
          <c:showLegendKey val="0"/>
          <c:showVal val="1"/>
          <c:showCatName val="0"/>
          <c:showSerName val="0"/>
          <c:showPercent val="0"/>
          <c:showBubbleSize val="0"/>
        </c:dLbls>
        <c:marker val="1"/>
        <c:smooth val="0"/>
        <c:axId val="1201181312"/>
        <c:axId val="1201181792"/>
      </c:lineChart>
      <c:catAx>
        <c:axId val="12011813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1181792"/>
        <c:crosses val="autoZero"/>
        <c:auto val="1"/>
        <c:lblAlgn val="ctr"/>
        <c:lblOffset val="100"/>
        <c:noMultiLvlLbl val="0"/>
      </c:catAx>
      <c:valAx>
        <c:axId val="1201181792"/>
        <c:scaling>
          <c:orientation val="minMax"/>
          <c:min val="25000"/>
        </c:scaling>
        <c:delete val="1"/>
        <c:axPos val="l"/>
        <c:numFmt formatCode="&quot;₹&quot;\ #,##0.00" sourceLinked="1"/>
        <c:majorTickMark val="out"/>
        <c:minorTickMark val="none"/>
        <c:tickLblPos val="nextTo"/>
        <c:crossAx val="120118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5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a:t>
            </a:r>
            <a:r>
              <a:rPr lang="en-IN" baseline="0"/>
              <a:t> by Category</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5654-4DC9-8113-E30F045ABE18}"/>
            </c:ext>
          </c:extLst>
        </c:ser>
        <c:dLbls>
          <c:dLblPos val="outEnd"/>
          <c:showLegendKey val="0"/>
          <c:showVal val="1"/>
          <c:showCatName val="0"/>
          <c:showSerName val="0"/>
          <c:showPercent val="0"/>
          <c:showBubbleSize val="0"/>
        </c:dLbls>
        <c:gapWidth val="100"/>
        <c:overlap val="-24"/>
        <c:axId val="188942240"/>
        <c:axId val="188943680"/>
      </c:barChart>
      <c:catAx>
        <c:axId val="1889422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943680"/>
        <c:crosses val="autoZero"/>
        <c:auto val="1"/>
        <c:lblAlgn val="ctr"/>
        <c:lblOffset val="100"/>
        <c:noMultiLvlLbl val="0"/>
      </c:catAx>
      <c:valAx>
        <c:axId val="188943680"/>
        <c:scaling>
          <c:orientation val="minMax"/>
        </c:scaling>
        <c:delete val="1"/>
        <c:axPos val="l"/>
        <c:numFmt formatCode="&quot;₹&quot;\ #,##0.00" sourceLinked="1"/>
        <c:majorTickMark val="none"/>
        <c:minorTickMark val="none"/>
        <c:tickLblPos val="nextTo"/>
        <c:crossAx val="18894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5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Sale</a:t>
            </a:r>
            <a:r>
              <a:rPr lang="en-US" sz="16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s by Category</a:t>
            </a:r>
            <a:endParaRPr lang="en-US" sz="16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6FE-4794-9E05-4FFBE1445CD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6FE-4794-9E05-4FFBE1445CD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6FE-4794-9E05-4FFBE1445CD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6FE-4794-9E05-4FFBE1445CD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6FE-4794-9E05-4FFBE1445CD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D7C8-4403-B9BD-B3B94A4C1CFF}"/>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4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600"/>
              <a:t>Sales</a:t>
            </a:r>
            <a:r>
              <a:rPr lang="en-IN" sz="1600" baseline="0"/>
              <a:t> vs Profit (Region)</a:t>
            </a:r>
            <a:endParaRPr lang="en-IN" sz="1600"/>
          </a:p>
        </c:rich>
      </c:tx>
      <c:layout>
        <c:manualLayout>
          <c:xMode val="edge"/>
          <c:yMode val="edge"/>
          <c:x val="0.25556955919434959"/>
          <c:y val="3.208249326903661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352941176470591E-2"/>
          <c:y val="0.1878690284487386"/>
          <c:w val="0.94124895785085683"/>
          <c:h val="0.68760994247699714"/>
        </c:manualLayout>
      </c:layout>
      <c:lineChart>
        <c:grouping val="standard"/>
        <c:varyColors val="0"/>
        <c:ser>
          <c:idx val="0"/>
          <c:order val="0"/>
          <c:tx>
            <c:strRef>
              <c:f>pivot_table_2!$B$3</c:f>
              <c:strCache>
                <c:ptCount val="1"/>
                <c:pt idx="0">
                  <c:v>Sum of Profit</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16068.4</c:v>
                </c:pt>
                <c:pt idx="1">
                  <c:v>11638.589999999997</c:v>
                </c:pt>
                <c:pt idx="2">
                  <c:v>11902.279999999997</c:v>
                </c:pt>
                <c:pt idx="3">
                  <c:v>13691.910000000003</c:v>
                </c:pt>
                <c:pt idx="4">
                  <c:v>14985.830000000002</c:v>
                </c:pt>
              </c:numCache>
            </c:numRef>
          </c:val>
          <c:smooth val="1"/>
          <c:extLst>
            <c:ext xmlns:c16="http://schemas.microsoft.com/office/drawing/2014/chart" uri="{C3380CC4-5D6E-409C-BE32-E72D297353CC}">
              <c16:uniqueId val="{00000000-CB9E-4CB1-93F9-3DA3A9DDE331}"/>
            </c:ext>
          </c:extLst>
        </c:ser>
        <c:ser>
          <c:idx val="1"/>
          <c:order val="1"/>
          <c:tx>
            <c:strRef>
              <c:f>pivot_table_2!$C$3</c:f>
              <c:strCache>
                <c:ptCount val="1"/>
                <c:pt idx="0">
                  <c:v>Sum of Sales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43468.33</c:v>
                </c:pt>
                <c:pt idx="1">
                  <c:v>32441.64</c:v>
                </c:pt>
                <c:pt idx="2">
                  <c:v>34975.42</c:v>
                </c:pt>
                <c:pt idx="3">
                  <c:v>40248.79</c:v>
                </c:pt>
                <c:pt idx="4">
                  <c:v>44083.58</c:v>
                </c:pt>
              </c:numCache>
            </c:numRef>
          </c:val>
          <c:smooth val="1"/>
          <c:extLst>
            <c:ext xmlns:c16="http://schemas.microsoft.com/office/drawing/2014/chart" uri="{C3380CC4-5D6E-409C-BE32-E72D297353CC}">
              <c16:uniqueId val="{00000001-CB9E-4CB1-93F9-3DA3A9DDE331}"/>
            </c:ext>
          </c:extLst>
        </c:ser>
        <c:dLbls>
          <c:dLblPos val="t"/>
          <c:showLegendKey val="0"/>
          <c:showVal val="1"/>
          <c:showCatName val="0"/>
          <c:showSerName val="0"/>
          <c:showPercent val="0"/>
          <c:showBubbleSize val="0"/>
        </c:dLbls>
        <c:marker val="1"/>
        <c:smooth val="0"/>
        <c:axId val="1238102320"/>
        <c:axId val="1238100880"/>
      </c:lineChart>
      <c:catAx>
        <c:axId val="12381023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8100880"/>
        <c:crosses val="autoZero"/>
        <c:auto val="1"/>
        <c:lblAlgn val="ctr"/>
        <c:lblOffset val="100"/>
        <c:noMultiLvlLbl val="0"/>
      </c:catAx>
      <c:valAx>
        <c:axId val="1238100880"/>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crossAx val="1238102320"/>
        <c:crosses val="autoZero"/>
        <c:crossBetween val="between"/>
      </c:valAx>
      <c:spPr>
        <a:noFill/>
        <a:ln>
          <a:noFill/>
        </a:ln>
        <a:effectLst/>
      </c:spPr>
    </c:plotArea>
    <c:legend>
      <c:legendPos val="r"/>
      <c:layout>
        <c:manualLayout>
          <c:xMode val="edge"/>
          <c:yMode val="edge"/>
          <c:x val="0.75007248726262155"/>
          <c:y val="2.8313912451764785E-2"/>
          <c:w val="0.21757457156090781"/>
          <c:h val="0.122116136449127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4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 Sales by</a:t>
            </a:r>
            <a:r>
              <a:rPr lang="en-US"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Region</a:t>
            </a:r>
            <a:endParaRPr lang="en-US"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pivotFmt>
      <c:pivotFmt>
        <c:idx val="25"/>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4495001430960769E-2"/>
          <c:y val="0.20081670322396961"/>
          <c:w val="0.95100999713807854"/>
          <c:h val="0.75116653855102566"/>
        </c:manualLayout>
      </c:layout>
      <c:pie3DChart>
        <c:varyColors val="1"/>
        <c:ser>
          <c:idx val="0"/>
          <c:order val="0"/>
          <c:tx>
            <c:strRef>
              <c:f>pivot_table_2!$B$3</c:f>
              <c:strCache>
                <c:ptCount val="1"/>
                <c:pt idx="0">
                  <c:v>Sum of Profit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C32-4C13-A99E-A94E1037251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C32-4C13-A99E-A94E1037251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C32-4C13-A99E-A94E1037251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C32-4C13-A99E-A94E1037251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C32-4C13-A99E-A94E1037251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A-7C32-4C13-A99E-A94E10372515}"/>
            </c:ext>
          </c:extLst>
        </c:ser>
        <c:ser>
          <c:idx val="1"/>
          <c:order val="1"/>
          <c:tx>
            <c:strRef>
              <c:f>pivot_table_2!$C$3</c:f>
              <c:strCache>
                <c:ptCount val="1"/>
                <c:pt idx="0">
                  <c:v>Sum of Sales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7C32-4C13-A99E-A94E1037251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7C32-4C13-A99E-A94E1037251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0-7C32-4C13-A99E-A94E1037251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2-7C32-4C13-A99E-A94E1037251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4-7C32-4C13-A99E-A94E1037251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15-7C32-4C13-A99E-A94E10372515}"/>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51"/>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b="1"/>
              <a:t>SALES</a:t>
            </a:r>
            <a:r>
              <a:rPr lang="en-IN" sz="1400" b="1" baseline="0"/>
              <a:t> VS. PROFIT (rEGION)</a:t>
            </a:r>
            <a:endParaRPr lang="en-IN" sz="1400" b="1"/>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6"/>
            </a:solidFill>
            <a:ln w="9525">
              <a:solidFill>
                <a:schemeClr val="dk1">
                  <a:lumMod val="75000"/>
                  <a:lumOff val="25000"/>
                </a:schemeClr>
              </a:solidFill>
            </a:ln>
            <a:effectLst/>
          </c:spPr>
        </c:marker>
        <c:dLbl>
          <c:idx val="0"/>
          <c:spPr>
            <a:solidFill>
              <a:schemeClr val="accent6">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6"/>
            </a:solidFill>
            <a:ln w="9525">
              <a:solidFill>
                <a:schemeClr val="dk1">
                  <a:lumMod val="75000"/>
                  <a:lumOff val="25000"/>
                </a:schemeClr>
              </a:solidFill>
            </a:ln>
            <a:effectLst/>
          </c:spPr>
        </c:marker>
        <c:dLbl>
          <c:idx val="0"/>
          <c:spPr>
            <a:solidFill>
              <a:schemeClr val="accent6">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6">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6">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marker>
          <c:symbol val="none"/>
        </c:marker>
        <c:dLbl>
          <c:idx val="0"/>
          <c:spPr>
            <a:solidFill>
              <a:schemeClr val="accent6">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marker>
          <c:symbol val="none"/>
        </c:marker>
        <c:dLbl>
          <c:idx val="0"/>
          <c:spPr>
            <a:solidFill>
              <a:schemeClr val="accent6">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2467532467532464E-2"/>
          <c:y val="0.18606990193613274"/>
          <c:w val="0.93547258039026115"/>
          <c:h val="0.6972679521421401"/>
        </c:manualLayout>
      </c:layout>
      <c:bar3DChart>
        <c:barDir val="col"/>
        <c:grouping val="clustered"/>
        <c:varyColors val="0"/>
        <c:ser>
          <c:idx val="0"/>
          <c:order val="0"/>
          <c:tx>
            <c:strRef>
              <c:f>pivot_table_2!$B$3</c:f>
              <c:strCache>
                <c:ptCount val="1"/>
                <c:pt idx="0">
                  <c:v>Sum of Profit</c:v>
                </c:pt>
              </c:strCache>
            </c:strRef>
          </c:tx>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invertIfNegative val="0"/>
          <c:dLbls>
            <c:spPr>
              <a:solidFill>
                <a:schemeClr val="accent6">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0-63A2-4BFB-879A-E838AAA462A0}"/>
            </c:ext>
          </c:extLst>
        </c:ser>
        <c:ser>
          <c:idx val="1"/>
          <c:order val="1"/>
          <c:tx>
            <c:strRef>
              <c:f>pivot_table_2!$C$3</c:f>
              <c:strCache>
                <c:ptCount val="1"/>
                <c:pt idx="0">
                  <c:v>Sum of Sales</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chemeClr val="accent5">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1-63A2-4BFB-879A-E838AAA462A0}"/>
            </c:ext>
          </c:extLst>
        </c:ser>
        <c:dLbls>
          <c:showLegendKey val="0"/>
          <c:showVal val="1"/>
          <c:showCatName val="0"/>
          <c:showSerName val="0"/>
          <c:showPercent val="0"/>
          <c:showBubbleSize val="0"/>
        </c:dLbls>
        <c:gapWidth val="84"/>
        <c:gapDepth val="53"/>
        <c:shape val="box"/>
        <c:axId val="188932160"/>
        <c:axId val="188940320"/>
        <c:axId val="0"/>
      </c:bar3DChart>
      <c:catAx>
        <c:axId val="188932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940320"/>
        <c:crosses val="autoZero"/>
        <c:auto val="1"/>
        <c:lblAlgn val="ctr"/>
        <c:lblOffset val="100"/>
        <c:noMultiLvlLbl val="0"/>
      </c:catAx>
      <c:valAx>
        <c:axId val="188940320"/>
        <c:scaling>
          <c:orientation val="minMax"/>
        </c:scaling>
        <c:delete val="1"/>
        <c:axPos val="l"/>
        <c:numFmt formatCode="&quot;₹&quot;\ #,##0.00" sourceLinked="1"/>
        <c:majorTickMark val="out"/>
        <c:minorTickMark val="none"/>
        <c:tickLblPos val="nextTo"/>
        <c:crossAx val="188932160"/>
        <c:crosses val="autoZero"/>
        <c:crossBetween val="between"/>
      </c:valAx>
      <c:spPr>
        <a:noFill/>
        <a:ln>
          <a:noFill/>
        </a:ln>
        <a:effectLst/>
      </c:spPr>
    </c:plotArea>
    <c:legend>
      <c:legendPos val="r"/>
      <c:layout>
        <c:manualLayout>
          <c:xMode val="edge"/>
          <c:yMode val="edge"/>
          <c:x val="0.78789288735602281"/>
          <c:y val="2.702983097693628E-2"/>
          <c:w val="0.18849436175849921"/>
          <c:h val="0.114409033042355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[Data_analyzer.xlsx]Pivot_table_6!PivotTable1</c:name>
    <c:fmtId val="3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Total</a:t>
            </a:r>
            <a:r>
              <a:rPr lang="en-US" sz="2000" baseline="0"/>
              <a:t> purchase by customer</a:t>
            </a:r>
            <a:endParaRPr lang="en-US" sz="20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Pivot_table_6!$I$3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Pivot_table_6!$H$4:$H$31</c:f>
              <c:strCache>
                <c:ptCount val="27"/>
                <c:pt idx="0">
                  <c:v>David Anderson</c:v>
                </c:pt>
                <c:pt idx="1">
                  <c:v>David Brown</c:v>
                </c:pt>
                <c:pt idx="2">
                  <c:v>David Davis</c:v>
                </c:pt>
                <c:pt idx="3">
                  <c:v>David Smith</c:v>
                </c:pt>
                <c:pt idx="4">
                  <c:v>David Thomas</c:v>
                </c:pt>
                <c:pt idx="5">
                  <c:v>Emma Davis</c:v>
                </c:pt>
                <c:pt idx="6">
                  <c:v>Emma Taylor</c:v>
                </c:pt>
                <c:pt idx="7">
                  <c:v>Emma Wilson</c:v>
                </c:pt>
                <c:pt idx="8">
                  <c:v>James Davis</c:v>
                </c:pt>
                <c:pt idx="9">
                  <c:v>James Taylor</c:v>
                </c:pt>
                <c:pt idx="10">
                  <c:v>James Wilson</c:v>
                </c:pt>
                <c:pt idx="11">
                  <c:v>John Brown</c:v>
                </c:pt>
                <c:pt idx="12">
                  <c:v>Linda Brown</c:v>
                </c:pt>
                <c:pt idx="13">
                  <c:v>Linda Davis</c:v>
                </c:pt>
                <c:pt idx="14">
                  <c:v>Linda Jackson</c:v>
                </c:pt>
                <c:pt idx="15">
                  <c:v>Linda Moore</c:v>
                </c:pt>
                <c:pt idx="16">
                  <c:v>Linda Taylor</c:v>
                </c:pt>
                <c:pt idx="17">
                  <c:v>Linda Wilson</c:v>
                </c:pt>
                <c:pt idx="18">
                  <c:v>Lisa Davis</c:v>
                </c:pt>
                <c:pt idx="19">
                  <c:v>Lisa Thomas</c:v>
                </c:pt>
                <c:pt idx="20">
                  <c:v>Mary Davis</c:v>
                </c:pt>
                <c:pt idx="21">
                  <c:v>Mary Jackson</c:v>
                </c:pt>
                <c:pt idx="22">
                  <c:v>Mary Wilson</c:v>
                </c:pt>
                <c:pt idx="23">
                  <c:v>Michael Anderson</c:v>
                </c:pt>
                <c:pt idx="24">
                  <c:v>Robert Anderson</c:v>
                </c:pt>
                <c:pt idx="25">
                  <c:v>Sarah Anderson</c:v>
                </c:pt>
                <c:pt idx="26">
                  <c:v>Sarah Davis</c:v>
                </c:pt>
              </c:strCache>
            </c:strRef>
          </c:cat>
          <c:val>
            <c:numRef>
              <c:f>Pivot_table_6!$I$4:$I$31</c:f>
              <c:numCache>
                <c:formatCode>"₹"\ #,##0.00</c:formatCode>
                <c:ptCount val="27"/>
                <c:pt idx="0">
                  <c:v>35883.334499999997</c:v>
                </c:pt>
                <c:pt idx="1">
                  <c:v>103556.24600000001</c:v>
                </c:pt>
                <c:pt idx="2">
                  <c:v>41578.81</c:v>
                </c:pt>
                <c:pt idx="3">
                  <c:v>22192.627500000002</c:v>
                </c:pt>
                <c:pt idx="4">
                  <c:v>43563.057500000003</c:v>
                </c:pt>
                <c:pt idx="5">
                  <c:v>97647.372000000018</c:v>
                </c:pt>
                <c:pt idx="6">
                  <c:v>49049.118000000002</c:v>
                </c:pt>
                <c:pt idx="7">
                  <c:v>84641.426500000001</c:v>
                </c:pt>
                <c:pt idx="8">
                  <c:v>54405.119500000001</c:v>
                </c:pt>
                <c:pt idx="9">
                  <c:v>55586.8845</c:v>
                </c:pt>
                <c:pt idx="10">
                  <c:v>204593.09</c:v>
                </c:pt>
                <c:pt idx="11">
                  <c:v>15671.61</c:v>
                </c:pt>
                <c:pt idx="12">
                  <c:v>72287.812000000005</c:v>
                </c:pt>
                <c:pt idx="13">
                  <c:v>1713.4</c:v>
                </c:pt>
                <c:pt idx="14">
                  <c:v>38252.447500000002</c:v>
                </c:pt>
                <c:pt idx="15">
                  <c:v>26095.946499999998</c:v>
                </c:pt>
                <c:pt idx="16">
                  <c:v>65838.205000000002</c:v>
                </c:pt>
                <c:pt idx="17">
                  <c:v>85051.214000000007</c:v>
                </c:pt>
                <c:pt idx="18">
                  <c:v>76161.187999999995</c:v>
                </c:pt>
                <c:pt idx="19">
                  <c:v>41988.267500000002</c:v>
                </c:pt>
                <c:pt idx="20">
                  <c:v>144780.967</c:v>
                </c:pt>
                <c:pt idx="21">
                  <c:v>57423.824999999997</c:v>
                </c:pt>
                <c:pt idx="22">
                  <c:v>63118.665499999996</c:v>
                </c:pt>
                <c:pt idx="23">
                  <c:v>87910.43</c:v>
                </c:pt>
                <c:pt idx="24">
                  <c:v>45235.781999999999</c:v>
                </c:pt>
                <c:pt idx="25">
                  <c:v>89828.194000000003</c:v>
                </c:pt>
                <c:pt idx="26">
                  <c:v>48088.32</c:v>
                </c:pt>
              </c:numCache>
            </c:numRef>
          </c:val>
          <c:extLst>
            <c:ext xmlns:c16="http://schemas.microsoft.com/office/drawing/2014/chart" uri="{C3380CC4-5D6E-409C-BE32-E72D297353CC}">
              <c16:uniqueId val="{00000000-49C0-4811-BE45-CD8127390476}"/>
            </c:ext>
          </c:extLst>
        </c:ser>
        <c:dLbls>
          <c:dLblPos val="outEnd"/>
          <c:showLegendKey val="0"/>
          <c:showVal val="1"/>
          <c:showCatName val="0"/>
          <c:showSerName val="0"/>
          <c:showPercent val="0"/>
          <c:showBubbleSize val="0"/>
        </c:dLbls>
        <c:gapWidth val="115"/>
        <c:overlap val="-20"/>
        <c:axId val="1015328400"/>
        <c:axId val="1015317840"/>
      </c:barChart>
      <c:catAx>
        <c:axId val="10153284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5317840"/>
        <c:crosses val="autoZero"/>
        <c:auto val="1"/>
        <c:lblAlgn val="ctr"/>
        <c:lblOffset val="100"/>
        <c:noMultiLvlLbl val="0"/>
      </c:catAx>
      <c:valAx>
        <c:axId val="1015317840"/>
        <c:scaling>
          <c:orientation val="minMax"/>
        </c:scaling>
        <c:delete val="0"/>
        <c:axPos val="b"/>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532840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[Data_analyzer.xlsx]pivot_table_1!PivotTable3</c:name>
    <c:fmtId val="8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 </a:t>
            </a:r>
            <a:r>
              <a:rPr lang="en-IN" sz="1600"/>
              <a:t>Sales</a:t>
            </a:r>
            <a:r>
              <a:rPr lang="en-IN" sz="1600" baseline="0"/>
              <a:t> vs profit (Category)</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142135496696895E-2"/>
          <c:y val="0.18387880944151083"/>
          <c:w val="0.96657092712649795"/>
          <c:h val="0.6696184388983959"/>
        </c:manualLayout>
      </c:layout>
      <c:lineChart>
        <c:grouping val="standard"/>
        <c:varyColors val="0"/>
        <c:ser>
          <c:idx val="0"/>
          <c:order val="0"/>
          <c:tx>
            <c:strRef>
              <c:f>pivot_table_1!$B$11</c:f>
              <c:strCache>
                <c:ptCount val="1"/>
                <c:pt idx="0">
                  <c:v>Sum of Sales</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pivot_table_1!$A$12:$A$17</c:f>
              <c:strCache>
                <c:ptCount val="5"/>
                <c:pt idx="0">
                  <c:v>Books</c:v>
                </c:pt>
                <c:pt idx="1">
                  <c:v>Clothing</c:v>
                </c:pt>
                <c:pt idx="2">
                  <c:v>Electronics</c:v>
                </c:pt>
                <c:pt idx="3">
                  <c:v>Furniture</c:v>
                </c:pt>
                <c:pt idx="4">
                  <c:v>Office Supplies</c:v>
                </c:pt>
              </c:strCache>
            </c:strRef>
          </c:cat>
          <c:val>
            <c:numRef>
              <c:f>pivot_table_1!$B$12:$B$17</c:f>
              <c:numCache>
                <c:formatCode>"₹"\ #,##0.00</c:formatCode>
                <c:ptCount val="5"/>
                <c:pt idx="0">
                  <c:v>47002.460000000006</c:v>
                </c:pt>
                <c:pt idx="1">
                  <c:v>41927.589999999989</c:v>
                </c:pt>
                <c:pt idx="2">
                  <c:v>41044.000000000007</c:v>
                </c:pt>
                <c:pt idx="3">
                  <c:v>36612.89</c:v>
                </c:pt>
                <c:pt idx="4">
                  <c:v>28630.819999999992</c:v>
                </c:pt>
              </c:numCache>
            </c:numRef>
          </c:val>
          <c:smooth val="0"/>
          <c:extLst>
            <c:ext xmlns:c16="http://schemas.microsoft.com/office/drawing/2014/chart" uri="{C3380CC4-5D6E-409C-BE32-E72D297353CC}">
              <c16:uniqueId val="{00000000-577C-40CD-929F-6DBFB3EF7F8E}"/>
            </c:ext>
          </c:extLst>
        </c:ser>
        <c:ser>
          <c:idx val="1"/>
          <c:order val="1"/>
          <c:tx>
            <c:strRef>
              <c:f>pivot_table_1!$C$11</c:f>
              <c:strCache>
                <c:ptCount val="1"/>
                <c:pt idx="0">
                  <c:v>Sum of Profit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pivot_table_1!$A$12:$A$17</c:f>
              <c:strCache>
                <c:ptCount val="5"/>
                <c:pt idx="0">
                  <c:v>Books</c:v>
                </c:pt>
                <c:pt idx="1">
                  <c:v>Clothing</c:v>
                </c:pt>
                <c:pt idx="2">
                  <c:v>Electronics</c:v>
                </c:pt>
                <c:pt idx="3">
                  <c:v>Furniture</c:v>
                </c:pt>
                <c:pt idx="4">
                  <c:v>Office Supplies</c:v>
                </c:pt>
              </c:strCache>
            </c:strRef>
          </c:cat>
          <c:val>
            <c:numRef>
              <c:f>pivot_table_1!$C$12:$C$17</c:f>
              <c:numCache>
                <c:formatCode>"₹"\ #,##0.00</c:formatCode>
                <c:ptCount val="5"/>
                <c:pt idx="0">
                  <c:v>16901.630000000005</c:v>
                </c:pt>
                <c:pt idx="1">
                  <c:v>18784.490000000002</c:v>
                </c:pt>
                <c:pt idx="2">
                  <c:v>9182.1500000000015</c:v>
                </c:pt>
                <c:pt idx="3">
                  <c:v>11579.140000000003</c:v>
                </c:pt>
                <c:pt idx="4">
                  <c:v>11839.599999999999</c:v>
                </c:pt>
              </c:numCache>
            </c:numRef>
          </c:val>
          <c:smooth val="0"/>
          <c:extLst>
            <c:ext xmlns:c16="http://schemas.microsoft.com/office/drawing/2014/chart" uri="{C3380CC4-5D6E-409C-BE32-E72D297353CC}">
              <c16:uniqueId val="{00000001-577C-40CD-929F-6DBFB3EF7F8E}"/>
            </c:ext>
          </c:extLst>
        </c:ser>
        <c:dLbls>
          <c:dLblPos val="t"/>
          <c:showLegendKey val="0"/>
          <c:showVal val="1"/>
          <c:showCatName val="0"/>
          <c:showSerName val="0"/>
          <c:showPercent val="0"/>
          <c:showBubbleSize val="0"/>
        </c:dLbls>
        <c:marker val="1"/>
        <c:smooth val="0"/>
        <c:axId val="1229849200"/>
        <c:axId val="1229850160"/>
      </c:lineChart>
      <c:catAx>
        <c:axId val="12298492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29850160"/>
        <c:crosses val="autoZero"/>
        <c:auto val="1"/>
        <c:lblAlgn val="ctr"/>
        <c:lblOffset val="100"/>
        <c:noMultiLvlLbl val="0"/>
      </c:catAx>
      <c:valAx>
        <c:axId val="1229850160"/>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crossAx val="1229849200"/>
        <c:crosses val="autoZero"/>
        <c:crossBetween val="between"/>
      </c:valAx>
      <c:spPr>
        <a:noFill/>
        <a:ln>
          <a:noFill/>
        </a:ln>
        <a:effectLst/>
      </c:spPr>
    </c:plotArea>
    <c:legend>
      <c:legendPos val="r"/>
      <c:layout>
        <c:manualLayout>
          <c:xMode val="edge"/>
          <c:yMode val="edge"/>
          <c:x val="0.79118153134177382"/>
          <c:y val="2.8545054407133848E-2"/>
          <c:w val="0.17815928412011153"/>
          <c:h val="0.127372625550949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[Data_analyzer.xlsx]Pivot_table_6!PivotTable2</c:name>
    <c:fmtId val="3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a:t>Total Profit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Pivot_table_6!$L$3</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6">
                    <a:alpha val="50000"/>
                  </a:schemeClr>
                </a:solidFill>
              </a:ln>
              <a:effectLst/>
            </c:spPr>
            <c:trendlineType val="linear"/>
            <c:dispRSqr val="0"/>
            <c:dispEq val="0"/>
          </c:trendline>
          <c:cat>
            <c:multiLvlStrRef>
              <c:f>Pivot_table_6!$K$4:$K$34</c:f>
              <c:multiLvlStrCache>
                <c:ptCount val="25"/>
                <c:lvl>
                  <c:pt idx="0">
                    <c:v>Books</c:v>
                  </c:pt>
                  <c:pt idx="1">
                    <c:v>Clothing</c:v>
                  </c:pt>
                  <c:pt idx="2">
                    <c:v>Electronics</c:v>
                  </c:pt>
                  <c:pt idx="3">
                    <c:v>Furniture</c:v>
                  </c:pt>
                  <c:pt idx="4">
                    <c:v>Office Supplies</c:v>
                  </c:pt>
                  <c:pt idx="5">
                    <c:v>Books</c:v>
                  </c:pt>
                  <c:pt idx="6">
                    <c:v>Clothing</c:v>
                  </c:pt>
                  <c:pt idx="7">
                    <c:v>Electronics</c:v>
                  </c:pt>
                  <c:pt idx="8">
                    <c:v>Furniture</c:v>
                  </c:pt>
                  <c:pt idx="9">
                    <c:v>Office Supplies</c:v>
                  </c:pt>
                  <c:pt idx="10">
                    <c:v>Books</c:v>
                  </c:pt>
                  <c:pt idx="11">
                    <c:v>Clothing</c:v>
                  </c:pt>
                  <c:pt idx="12">
                    <c:v>Electronics</c:v>
                  </c:pt>
                  <c:pt idx="13">
                    <c:v>Furniture</c:v>
                  </c:pt>
                  <c:pt idx="14">
                    <c:v>Office Supplies</c:v>
                  </c:pt>
                  <c:pt idx="15">
                    <c:v>Books</c:v>
                  </c:pt>
                  <c:pt idx="16">
                    <c:v>Clothing</c:v>
                  </c:pt>
                  <c:pt idx="17">
                    <c:v>Electronics</c:v>
                  </c:pt>
                  <c:pt idx="18">
                    <c:v>Furniture</c:v>
                  </c:pt>
                  <c:pt idx="19">
                    <c:v>Office Supplies</c:v>
                  </c:pt>
                  <c:pt idx="20">
                    <c:v>Books</c:v>
                  </c:pt>
                  <c:pt idx="21">
                    <c:v>Clothing</c:v>
                  </c:pt>
                  <c:pt idx="22">
                    <c:v>Electronics</c:v>
                  </c:pt>
                  <c:pt idx="23">
                    <c:v>Furniture</c:v>
                  </c:pt>
                  <c:pt idx="24">
                    <c:v>Office Supplies</c:v>
                  </c:pt>
                </c:lvl>
                <c:lvl>
                  <c:pt idx="0">
                    <c:v>Central</c:v>
                  </c:pt>
                  <c:pt idx="5">
                    <c:v>East</c:v>
                  </c:pt>
                  <c:pt idx="10">
                    <c:v>North</c:v>
                  </c:pt>
                  <c:pt idx="15">
                    <c:v>South</c:v>
                  </c:pt>
                  <c:pt idx="20">
                    <c:v>West</c:v>
                  </c:pt>
                </c:lvl>
              </c:multiLvlStrCache>
            </c:multiLvlStrRef>
          </c:cat>
          <c:val>
            <c:numRef>
              <c:f>Pivot_table_6!$L$4:$L$34</c:f>
              <c:numCache>
                <c:formatCode>"₹"\ #,##0.00</c:formatCode>
                <c:ptCount val="25"/>
                <c:pt idx="0">
                  <c:v>4201.2700000000004</c:v>
                </c:pt>
                <c:pt idx="1">
                  <c:v>5395.6</c:v>
                </c:pt>
                <c:pt idx="2">
                  <c:v>1515.0399999999997</c:v>
                </c:pt>
                <c:pt idx="3">
                  <c:v>1566.46</c:v>
                </c:pt>
                <c:pt idx="4">
                  <c:v>3390.03</c:v>
                </c:pt>
                <c:pt idx="5">
                  <c:v>4212.63</c:v>
                </c:pt>
                <c:pt idx="6">
                  <c:v>1025.1500000000001</c:v>
                </c:pt>
                <c:pt idx="7">
                  <c:v>662.68</c:v>
                </c:pt>
                <c:pt idx="8">
                  <c:v>2428.08</c:v>
                </c:pt>
                <c:pt idx="9">
                  <c:v>3310.05</c:v>
                </c:pt>
                <c:pt idx="10">
                  <c:v>2778.4399999999996</c:v>
                </c:pt>
                <c:pt idx="11">
                  <c:v>3691.09</c:v>
                </c:pt>
                <c:pt idx="12">
                  <c:v>1783.05</c:v>
                </c:pt>
                <c:pt idx="13">
                  <c:v>2217.7199999999998</c:v>
                </c:pt>
                <c:pt idx="14">
                  <c:v>1431.98</c:v>
                </c:pt>
                <c:pt idx="15">
                  <c:v>3416.81</c:v>
                </c:pt>
                <c:pt idx="16">
                  <c:v>3944.2100000000005</c:v>
                </c:pt>
                <c:pt idx="17">
                  <c:v>2783.4400000000005</c:v>
                </c:pt>
                <c:pt idx="18">
                  <c:v>2540.36</c:v>
                </c:pt>
                <c:pt idx="19">
                  <c:v>1007.09</c:v>
                </c:pt>
                <c:pt idx="20">
                  <c:v>2292.48</c:v>
                </c:pt>
                <c:pt idx="21">
                  <c:v>4728.4400000000005</c:v>
                </c:pt>
                <c:pt idx="22">
                  <c:v>2437.94</c:v>
                </c:pt>
                <c:pt idx="23">
                  <c:v>2826.5199999999995</c:v>
                </c:pt>
                <c:pt idx="24">
                  <c:v>2700.45</c:v>
                </c:pt>
              </c:numCache>
            </c:numRef>
          </c:val>
          <c:smooth val="1"/>
          <c:extLst>
            <c:ext xmlns:c16="http://schemas.microsoft.com/office/drawing/2014/chart" uri="{C3380CC4-5D6E-409C-BE32-E72D297353CC}">
              <c16:uniqueId val="{00000001-8E92-4167-8FE3-473071259D8C}"/>
            </c:ext>
          </c:extLst>
        </c:ser>
        <c:dLbls>
          <c:dLblPos val="t"/>
          <c:showLegendKey val="0"/>
          <c:showVal val="1"/>
          <c:showCatName val="0"/>
          <c:showSerName val="0"/>
          <c:showPercent val="0"/>
          <c:showBubbleSize val="0"/>
        </c:dLbls>
        <c:marker val="1"/>
        <c:smooth val="0"/>
        <c:axId val="1283049008"/>
        <c:axId val="1283049968"/>
      </c:lineChart>
      <c:catAx>
        <c:axId val="128304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3049968"/>
        <c:crosses val="autoZero"/>
        <c:auto val="1"/>
        <c:lblAlgn val="ctr"/>
        <c:lblOffset val="100"/>
        <c:noMultiLvlLbl val="0"/>
      </c:catAx>
      <c:valAx>
        <c:axId val="1283049968"/>
        <c:scaling>
          <c:orientation val="minMax"/>
        </c:scaling>
        <c:delete val="1"/>
        <c:axPos val="l"/>
        <c:numFmt formatCode="&quot;₹&quot;\ #,##0.00" sourceLinked="1"/>
        <c:majorTickMark val="none"/>
        <c:minorTickMark val="none"/>
        <c:tickLblPos val="nextTo"/>
        <c:crossAx val="128304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8" Type="http://schemas.openxmlformats.org/officeDocument/2006/relationships/chart" Target="../charts/chart25.xml"/><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 Id="rId9"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editAs="oneCell">
    <xdr:from>
      <xdr:col>17</xdr:col>
      <xdr:colOff>7620</xdr:colOff>
      <xdr:row>1</xdr:row>
      <xdr:rowOff>7620</xdr:rowOff>
    </xdr:from>
    <xdr:to>
      <xdr:col>18</xdr:col>
      <xdr:colOff>548640</xdr:colOff>
      <xdr:row>10</xdr:row>
      <xdr:rowOff>152399</xdr:rowOff>
    </xdr:to>
    <mc:AlternateContent xmlns:mc="http://schemas.openxmlformats.org/markup-compatibility/2006">
      <mc:Choice xmlns:a14="http://schemas.microsoft.com/office/drawing/2010/main" Requires="a14">
        <xdr:graphicFrame macro="">
          <xdr:nvGraphicFramePr>
            <xdr:cNvPr id="2" name="Region 2">
              <a:extLst>
                <a:ext uri="{FF2B5EF4-FFF2-40B4-BE49-F238E27FC236}">
                  <a16:creationId xmlns:a16="http://schemas.microsoft.com/office/drawing/2014/main" id="{E0801CAE-B30E-CE02-8B97-05DDB7B68947}"/>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1323320" y="190500"/>
              <a:ext cx="1150620" cy="1790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586740</xdr:colOff>
      <xdr:row>0</xdr:row>
      <xdr:rowOff>175261</xdr:rowOff>
    </xdr:from>
    <xdr:to>
      <xdr:col>21</xdr:col>
      <xdr:colOff>289560</xdr:colOff>
      <xdr:row>10</xdr:row>
      <xdr:rowOff>137161</xdr:rowOff>
    </xdr:to>
    <mc:AlternateContent xmlns:mc="http://schemas.openxmlformats.org/markup-compatibility/2006">
      <mc:Choice xmlns:a14="http://schemas.microsoft.com/office/drawing/2010/main" Requires="a14">
        <xdr:graphicFrame macro="">
          <xdr:nvGraphicFramePr>
            <xdr:cNvPr id="4" name="Customer_ID 1">
              <a:extLst>
                <a:ext uri="{FF2B5EF4-FFF2-40B4-BE49-F238E27FC236}">
                  <a16:creationId xmlns:a16="http://schemas.microsoft.com/office/drawing/2014/main" id="{1684AB06-CC15-F845-DC42-CC2CD8B5BA09}"/>
                </a:ext>
              </a:extLst>
            </xdr:cNvPr>
            <xdr:cNvGraphicFramePr/>
          </xdr:nvGraphicFramePr>
          <xdr:xfrm>
            <a:off x="0" y="0"/>
            <a:ext cx="0" cy="0"/>
          </xdr:xfrm>
          <a:graphic>
            <a:graphicData uri="http://schemas.microsoft.com/office/drawing/2010/slicer">
              <sle:slicer xmlns:sle="http://schemas.microsoft.com/office/drawing/2010/slicer" name="Customer_ID 1"/>
            </a:graphicData>
          </a:graphic>
        </xdr:graphicFrame>
      </mc:Choice>
      <mc:Fallback>
        <xdr:sp macro="" textlink="">
          <xdr:nvSpPr>
            <xdr:cNvPr id="0" name=""/>
            <xdr:cNvSpPr>
              <a:spLocks noTextEdit="1"/>
            </xdr:cNvSpPr>
          </xdr:nvSpPr>
          <xdr:spPr>
            <a:xfrm>
              <a:off x="12512040" y="175261"/>
              <a:ext cx="1531620" cy="1790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205740</xdr:colOff>
      <xdr:row>0</xdr:row>
      <xdr:rowOff>26670</xdr:rowOff>
    </xdr:from>
    <xdr:to>
      <xdr:col>8</xdr:col>
      <xdr:colOff>601980</xdr:colOff>
      <xdr:row>13</xdr:row>
      <xdr:rowOff>15240</xdr:rowOff>
    </xdr:to>
    <xdr:graphicFrame macro="">
      <xdr:nvGraphicFramePr>
        <xdr:cNvPr id="5" name="Chart 4">
          <a:extLst>
            <a:ext uri="{FF2B5EF4-FFF2-40B4-BE49-F238E27FC236}">
              <a16:creationId xmlns:a16="http://schemas.microsoft.com/office/drawing/2014/main" id="{81C3C6A1-90A0-91C6-4A28-AC5498B0D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30480</xdr:colOff>
      <xdr:row>0</xdr:row>
      <xdr:rowOff>26670</xdr:rowOff>
    </xdr:from>
    <xdr:to>
      <xdr:col>16</xdr:col>
      <xdr:colOff>579120</xdr:colOff>
      <xdr:row>13</xdr:row>
      <xdr:rowOff>22860</xdr:rowOff>
    </xdr:to>
    <xdr:graphicFrame macro="">
      <xdr:nvGraphicFramePr>
        <xdr:cNvPr id="6" name="Chart 5">
          <a:extLst>
            <a:ext uri="{FF2B5EF4-FFF2-40B4-BE49-F238E27FC236}">
              <a16:creationId xmlns:a16="http://schemas.microsoft.com/office/drawing/2014/main" id="{EFEEECA4-12A2-259A-83A7-4C0F73583C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205740</xdr:colOff>
      <xdr:row>13</xdr:row>
      <xdr:rowOff>57150</xdr:rowOff>
    </xdr:from>
    <xdr:to>
      <xdr:col>10</xdr:col>
      <xdr:colOff>594360</xdr:colOff>
      <xdr:row>27</xdr:row>
      <xdr:rowOff>30480</xdr:rowOff>
    </xdr:to>
    <xdr:graphicFrame macro="">
      <xdr:nvGraphicFramePr>
        <xdr:cNvPr id="7" name="Chart 6">
          <a:extLst>
            <a:ext uri="{FF2B5EF4-FFF2-40B4-BE49-F238E27FC236}">
              <a16:creationId xmlns:a16="http://schemas.microsoft.com/office/drawing/2014/main" id="{E92D19C1-CF6E-8A8D-B995-CDC7B60BE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30480</xdr:colOff>
      <xdr:row>13</xdr:row>
      <xdr:rowOff>60960</xdr:rowOff>
    </xdr:from>
    <xdr:to>
      <xdr:col>18</xdr:col>
      <xdr:colOff>335280</xdr:colOff>
      <xdr:row>27</xdr:row>
      <xdr:rowOff>30480</xdr:rowOff>
    </xdr:to>
    <xdr:graphicFrame macro="">
      <xdr:nvGraphicFramePr>
        <xdr:cNvPr id="3" name="Chart 2">
          <a:extLst>
            <a:ext uri="{FF2B5EF4-FFF2-40B4-BE49-F238E27FC236}">
              <a16:creationId xmlns:a16="http://schemas.microsoft.com/office/drawing/2014/main" id="{F91C35D1-F97B-B023-69E2-3D44CAE20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60960</xdr:colOff>
      <xdr:row>17</xdr:row>
      <xdr:rowOff>7620</xdr:rowOff>
    </xdr:from>
    <xdr:to>
      <xdr:col>2</xdr:col>
      <xdr:colOff>769620</xdr:colOff>
      <xdr:row>26</xdr:row>
      <xdr:rowOff>175259</xdr:rowOff>
    </xdr:to>
    <mc:AlternateContent xmlns:mc="http://schemas.openxmlformats.org/markup-compatibility/2006" xmlns:a14="http://schemas.microsoft.com/office/drawing/2010/main">
      <mc:Choice Requires="a14">
        <xdr:graphicFrame macro="">
          <xdr:nvGraphicFramePr>
            <xdr:cNvPr id="2" name="Product_Category 3">
              <a:extLst>
                <a:ext uri="{FF2B5EF4-FFF2-40B4-BE49-F238E27FC236}">
                  <a16:creationId xmlns:a16="http://schemas.microsoft.com/office/drawing/2014/main" id="{6D0C40FB-7AC6-93F8-BBAD-6D5B3153F010}"/>
                </a:ext>
              </a:extLst>
            </xdr:cNvPr>
            <xdr:cNvGraphicFramePr/>
          </xdr:nvGraphicFramePr>
          <xdr:xfrm>
            <a:off x="0" y="0"/>
            <a:ext cx="0" cy="0"/>
          </xdr:xfrm>
          <a:graphic>
            <a:graphicData uri="http://schemas.microsoft.com/office/drawing/2010/slicer">
              <sle:slicer xmlns:sle="http://schemas.microsoft.com/office/drawing/2010/slicer" name="Product_Category 3"/>
            </a:graphicData>
          </a:graphic>
        </xdr:graphicFrame>
      </mc:Choice>
      <mc:Fallback xmlns="">
        <xdr:sp macro="" textlink="">
          <xdr:nvSpPr>
            <xdr:cNvPr id="0" name=""/>
            <xdr:cNvSpPr>
              <a:spLocks noTextEdit="1"/>
            </xdr:cNvSpPr>
          </xdr:nvSpPr>
          <xdr:spPr>
            <a:xfrm>
              <a:off x="60960" y="3116580"/>
              <a:ext cx="2400300" cy="1813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9</xdr:row>
      <xdr:rowOff>76201</xdr:rowOff>
    </xdr:from>
    <xdr:to>
      <xdr:col>2</xdr:col>
      <xdr:colOff>777240</xdr:colOff>
      <xdr:row>16</xdr:row>
      <xdr:rowOff>152401</xdr:rowOff>
    </xdr:to>
    <mc:AlternateContent xmlns:mc="http://schemas.openxmlformats.org/markup-compatibility/2006" xmlns:a14="http://schemas.microsoft.com/office/drawing/2010/main">
      <mc:Choice Requires="a14">
        <xdr:graphicFrame macro="">
          <xdr:nvGraphicFramePr>
            <xdr:cNvPr id="3" name="Quantity">
              <a:extLst>
                <a:ext uri="{FF2B5EF4-FFF2-40B4-BE49-F238E27FC236}">
                  <a16:creationId xmlns:a16="http://schemas.microsoft.com/office/drawing/2014/main" id="{FD2C1468-C321-025B-DA13-456D2ACBBEEC}"/>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68580" y="1722121"/>
              <a:ext cx="2400300" cy="1356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xdr:colOff>
      <xdr:row>0</xdr:row>
      <xdr:rowOff>26670</xdr:rowOff>
    </xdr:from>
    <xdr:to>
      <xdr:col>7</xdr:col>
      <xdr:colOff>594360</xdr:colOff>
      <xdr:row>15</xdr:row>
      <xdr:rowOff>26670</xdr:rowOff>
    </xdr:to>
    <xdr:graphicFrame macro="">
      <xdr:nvGraphicFramePr>
        <xdr:cNvPr id="4" name="Chart 3">
          <a:extLst>
            <a:ext uri="{FF2B5EF4-FFF2-40B4-BE49-F238E27FC236}">
              <a16:creationId xmlns:a16="http://schemas.microsoft.com/office/drawing/2014/main" id="{4E40BBCA-9F81-AC27-53C3-53F81F47C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0</xdr:row>
      <xdr:rowOff>26670</xdr:rowOff>
    </xdr:from>
    <xdr:to>
      <xdr:col>15</xdr:col>
      <xdr:colOff>0</xdr:colOff>
      <xdr:row>15</xdr:row>
      <xdr:rowOff>15240</xdr:rowOff>
    </xdr:to>
    <xdr:graphicFrame macro="">
      <xdr:nvGraphicFramePr>
        <xdr:cNvPr id="5" name="Chart 4">
          <a:extLst>
            <a:ext uri="{FF2B5EF4-FFF2-40B4-BE49-F238E27FC236}">
              <a16:creationId xmlns:a16="http://schemas.microsoft.com/office/drawing/2014/main" id="{2CA7808B-C19D-0B33-F5B4-820B8FFD6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45720</xdr:colOff>
      <xdr:row>15</xdr:row>
      <xdr:rowOff>45720</xdr:rowOff>
    </xdr:from>
    <xdr:to>
      <xdr:col>9</xdr:col>
      <xdr:colOff>601980</xdr:colOff>
      <xdr:row>27</xdr:row>
      <xdr:rowOff>60960</xdr:rowOff>
    </xdr:to>
    <xdr:graphicFrame macro="">
      <xdr:nvGraphicFramePr>
        <xdr:cNvPr id="6" name="Chart 5">
          <a:extLst>
            <a:ext uri="{FF2B5EF4-FFF2-40B4-BE49-F238E27FC236}">
              <a16:creationId xmlns:a16="http://schemas.microsoft.com/office/drawing/2014/main" id="{15FDA60D-7C6B-408E-6BE8-399CB0EF7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129540</xdr:colOff>
      <xdr:row>0</xdr:row>
      <xdr:rowOff>30480</xdr:rowOff>
    </xdr:from>
    <xdr:to>
      <xdr:col>5</xdr:col>
      <xdr:colOff>297180</xdr:colOff>
      <xdr:row>9</xdr:row>
      <xdr:rowOff>83819</xdr:rowOff>
    </xdr:to>
    <mc:AlternateContent xmlns:mc="http://schemas.openxmlformats.org/markup-compatibility/2006" xmlns:a14="http://schemas.microsoft.com/office/drawing/2010/main">
      <mc:Choice Requires="a14">
        <xdr:graphicFrame macro="">
          <xdr:nvGraphicFramePr>
            <xdr:cNvPr id="2" name="Customer_ID">
              <a:extLst>
                <a:ext uri="{FF2B5EF4-FFF2-40B4-BE49-F238E27FC236}">
                  <a16:creationId xmlns:a16="http://schemas.microsoft.com/office/drawing/2014/main" id="{A20447CA-F8AF-0D58-8353-CCC9532D8395}"/>
                </a:ext>
              </a:extLst>
            </xdr:cNvPr>
            <xdr:cNvGraphicFramePr/>
          </xdr:nvGraphicFramePr>
          <xdr:xfrm>
            <a:off x="0" y="0"/>
            <a:ext cx="0" cy="0"/>
          </xdr:xfrm>
          <a:graphic>
            <a:graphicData uri="http://schemas.microsoft.com/office/drawing/2010/slicer">
              <sle:slicer xmlns:sle="http://schemas.microsoft.com/office/drawing/2010/slicer" name="Customer_ID"/>
            </a:graphicData>
          </a:graphic>
        </xdr:graphicFrame>
      </mc:Choice>
      <mc:Fallback xmlns="">
        <xdr:sp macro="" textlink="">
          <xdr:nvSpPr>
            <xdr:cNvPr id="0" name=""/>
            <xdr:cNvSpPr>
              <a:spLocks noTextEdit="1"/>
            </xdr:cNvSpPr>
          </xdr:nvSpPr>
          <xdr:spPr>
            <a:xfrm>
              <a:off x="2842260" y="30480"/>
              <a:ext cx="1828800" cy="1699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320040</xdr:colOff>
      <xdr:row>0</xdr:row>
      <xdr:rowOff>38101</xdr:rowOff>
    </xdr:from>
    <xdr:to>
      <xdr:col>8</xdr:col>
      <xdr:colOff>320040</xdr:colOff>
      <xdr:row>9</xdr:row>
      <xdr:rowOff>91440</xdr:rowOff>
    </xdr:to>
    <mc:AlternateContent xmlns:mc="http://schemas.openxmlformats.org/markup-compatibility/2006" xmlns:a14="http://schemas.microsoft.com/office/drawing/2010/main">
      <mc:Choice Requires="a14">
        <xdr:graphicFrame macro="">
          <xdr:nvGraphicFramePr>
            <xdr:cNvPr id="3" name="Product_Category 1">
              <a:extLst>
                <a:ext uri="{FF2B5EF4-FFF2-40B4-BE49-F238E27FC236}">
                  <a16:creationId xmlns:a16="http://schemas.microsoft.com/office/drawing/2014/main" id="{40531808-AB36-BB1B-7104-0F77909A0CDA}"/>
                </a:ext>
              </a:extLst>
            </xdr:cNvPr>
            <xdr:cNvGraphicFramePr/>
          </xdr:nvGraphicFramePr>
          <xdr:xfrm>
            <a:off x="0" y="0"/>
            <a:ext cx="0" cy="0"/>
          </xdr:xfrm>
          <a:graphic>
            <a:graphicData uri="http://schemas.microsoft.com/office/drawing/2010/slicer">
              <sle:slicer xmlns:sle="http://schemas.microsoft.com/office/drawing/2010/slicer" name="Product_Category 1"/>
            </a:graphicData>
          </a:graphic>
        </xdr:graphicFrame>
      </mc:Choice>
      <mc:Fallback xmlns="">
        <xdr:sp macro="" textlink="">
          <xdr:nvSpPr>
            <xdr:cNvPr id="0" name=""/>
            <xdr:cNvSpPr>
              <a:spLocks noTextEdit="1"/>
            </xdr:cNvSpPr>
          </xdr:nvSpPr>
          <xdr:spPr>
            <a:xfrm>
              <a:off x="4693920" y="38101"/>
              <a:ext cx="1828800" cy="1699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10</xdr:row>
      <xdr:rowOff>68580</xdr:rowOff>
    </xdr:from>
    <xdr:to>
      <xdr:col>5</xdr:col>
      <xdr:colOff>182880</xdr:colOff>
      <xdr:row>26</xdr:row>
      <xdr:rowOff>76200</xdr:rowOff>
    </xdr:to>
    <xdr:graphicFrame macro="">
      <xdr:nvGraphicFramePr>
        <xdr:cNvPr id="4" name="Chart 3">
          <a:extLst>
            <a:ext uri="{FF2B5EF4-FFF2-40B4-BE49-F238E27FC236}">
              <a16:creationId xmlns:a16="http://schemas.microsoft.com/office/drawing/2014/main" id="{2CCFCECA-4899-5E95-163D-1865EAF49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220980</xdr:colOff>
      <xdr:row>10</xdr:row>
      <xdr:rowOff>72390</xdr:rowOff>
    </xdr:from>
    <xdr:to>
      <xdr:col>12</xdr:col>
      <xdr:colOff>525780</xdr:colOff>
      <xdr:row>26</xdr:row>
      <xdr:rowOff>83820</xdr:rowOff>
    </xdr:to>
    <xdr:graphicFrame macro="">
      <xdr:nvGraphicFramePr>
        <xdr:cNvPr id="6" name="Chart 5">
          <a:extLst>
            <a:ext uri="{FF2B5EF4-FFF2-40B4-BE49-F238E27FC236}">
              <a16:creationId xmlns:a16="http://schemas.microsoft.com/office/drawing/2014/main" id="{73B26B42-45E8-DEDB-5971-60527C59D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434340</xdr:colOff>
      <xdr:row>1</xdr:row>
      <xdr:rowOff>22861</xdr:rowOff>
    </xdr:from>
    <xdr:to>
      <xdr:col>9</xdr:col>
      <xdr:colOff>152400</xdr:colOff>
      <xdr:row>10</xdr:row>
      <xdr:rowOff>175260</xdr:rowOff>
    </xdr:to>
    <mc:AlternateContent xmlns:mc="http://schemas.openxmlformats.org/markup-compatibility/2006" xmlns:a14="http://schemas.microsoft.com/office/drawing/2010/main">
      <mc:Choice Requires="a14">
        <xdr:graphicFrame macro="">
          <xdr:nvGraphicFramePr>
            <xdr:cNvPr id="2" name="Product_Category 2">
              <a:extLst>
                <a:ext uri="{FF2B5EF4-FFF2-40B4-BE49-F238E27FC236}">
                  <a16:creationId xmlns:a16="http://schemas.microsoft.com/office/drawing/2014/main" id="{B56DEFC1-DD2A-1F0C-A063-D6AC6E13FE67}"/>
                </a:ext>
              </a:extLst>
            </xdr:cNvPr>
            <xdr:cNvGraphicFramePr/>
          </xdr:nvGraphicFramePr>
          <xdr:xfrm>
            <a:off x="0" y="0"/>
            <a:ext cx="0" cy="0"/>
          </xdr:xfrm>
          <a:graphic>
            <a:graphicData uri="http://schemas.microsoft.com/office/drawing/2010/slicer">
              <sle:slicer xmlns:sle="http://schemas.microsoft.com/office/drawing/2010/slicer" name="Product_Category 2"/>
            </a:graphicData>
          </a:graphic>
        </xdr:graphicFrame>
      </mc:Choice>
      <mc:Fallback xmlns="">
        <xdr:sp macro="" textlink="">
          <xdr:nvSpPr>
            <xdr:cNvPr id="0" name=""/>
            <xdr:cNvSpPr>
              <a:spLocks noTextEdit="1"/>
            </xdr:cNvSpPr>
          </xdr:nvSpPr>
          <xdr:spPr>
            <a:xfrm>
              <a:off x="5966460" y="205741"/>
              <a:ext cx="1546860" cy="1798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68580</xdr:colOff>
      <xdr:row>1</xdr:row>
      <xdr:rowOff>15240</xdr:rowOff>
    </xdr:from>
    <xdr:to>
      <xdr:col>6</xdr:col>
      <xdr:colOff>396240</xdr:colOff>
      <xdr:row>11</xdr:row>
      <xdr:rowOff>7620</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B498D8E8-17AD-8E05-BFEF-75FFB074E32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381500" y="198120"/>
              <a:ext cx="1546860" cy="1821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38100</xdr:colOff>
      <xdr:row>11</xdr:row>
      <xdr:rowOff>38100</xdr:rowOff>
    </xdr:from>
    <xdr:to>
      <xdr:col>11</xdr:col>
      <xdr:colOff>274320</xdr:colOff>
      <xdr:row>26</xdr:row>
      <xdr:rowOff>30480</xdr:rowOff>
    </xdr:to>
    <xdr:graphicFrame macro="">
      <xdr:nvGraphicFramePr>
        <xdr:cNvPr id="5" name="Chart 4">
          <a:extLst>
            <a:ext uri="{FF2B5EF4-FFF2-40B4-BE49-F238E27FC236}">
              <a16:creationId xmlns:a16="http://schemas.microsoft.com/office/drawing/2014/main" id="{FBC0B85F-B9E3-6527-194C-391376ECF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304800</xdr:colOff>
      <xdr:row>0</xdr:row>
      <xdr:rowOff>152400</xdr:rowOff>
    </xdr:from>
    <xdr:to>
      <xdr:col>20</xdr:col>
      <xdr:colOff>190500</xdr:colOff>
      <xdr:row>26</xdr:row>
      <xdr:rowOff>38100</xdr:rowOff>
    </xdr:to>
    <xdr:graphicFrame macro="">
      <xdr:nvGraphicFramePr>
        <xdr:cNvPr id="8" name="Chart 7">
          <a:extLst>
            <a:ext uri="{FF2B5EF4-FFF2-40B4-BE49-F238E27FC236}">
              <a16:creationId xmlns:a16="http://schemas.microsoft.com/office/drawing/2014/main" id="{7A8A522F-B539-8FC0-7E0B-C9AD3262E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106680</xdr:colOff>
      <xdr:row>2</xdr:row>
      <xdr:rowOff>7621</xdr:rowOff>
    </xdr:from>
    <xdr:to>
      <xdr:col>5</xdr:col>
      <xdr:colOff>586740</xdr:colOff>
      <xdr:row>9</xdr:row>
      <xdr:rowOff>0</xdr:rowOff>
    </xdr:to>
    <mc:AlternateContent xmlns:mc="http://schemas.openxmlformats.org/markup-compatibility/2006" xmlns:a14="http://schemas.microsoft.com/office/drawing/2010/main">
      <mc:Choice Requires="a14">
        <xdr:graphicFrame macro="">
          <xdr:nvGraphicFramePr>
            <xdr:cNvPr id="2" name="Product_Category">
              <a:extLst>
                <a:ext uri="{FF2B5EF4-FFF2-40B4-BE49-F238E27FC236}">
                  <a16:creationId xmlns:a16="http://schemas.microsoft.com/office/drawing/2014/main" id="{35B0D17E-F876-D829-B66C-CE2CCF6F1A7F}"/>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3756660" y="373381"/>
              <a:ext cx="211074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xdr:colOff>
      <xdr:row>9</xdr:row>
      <xdr:rowOff>179070</xdr:rowOff>
    </xdr:from>
    <xdr:to>
      <xdr:col>3</xdr:col>
      <xdr:colOff>982980</xdr:colOff>
      <xdr:row>26</xdr:row>
      <xdr:rowOff>175260</xdr:rowOff>
    </xdr:to>
    <xdr:graphicFrame macro="">
      <xdr:nvGraphicFramePr>
        <xdr:cNvPr id="5" name="Chart 4">
          <a:extLst>
            <a:ext uri="{FF2B5EF4-FFF2-40B4-BE49-F238E27FC236}">
              <a16:creationId xmlns:a16="http://schemas.microsoft.com/office/drawing/2014/main" id="{867408A0-2EEF-9C70-0022-C67228816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9</xdr:row>
      <xdr:rowOff>179070</xdr:rowOff>
    </xdr:from>
    <xdr:to>
      <xdr:col>10</xdr:col>
      <xdr:colOff>182880</xdr:colOff>
      <xdr:row>27</xdr:row>
      <xdr:rowOff>0</xdr:rowOff>
    </xdr:to>
    <xdr:graphicFrame macro="">
      <xdr:nvGraphicFramePr>
        <xdr:cNvPr id="6" name="Chart 5">
          <a:extLst>
            <a:ext uri="{FF2B5EF4-FFF2-40B4-BE49-F238E27FC236}">
              <a16:creationId xmlns:a16="http://schemas.microsoft.com/office/drawing/2014/main" id="{AC3FE217-0745-9DF0-EAE5-FE7FC29232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213360</xdr:colOff>
      <xdr:row>10</xdr:row>
      <xdr:rowOff>3810</xdr:rowOff>
    </xdr:from>
    <xdr:to>
      <xdr:col>17</xdr:col>
      <xdr:colOff>7620</xdr:colOff>
      <xdr:row>27</xdr:row>
      <xdr:rowOff>0</xdr:rowOff>
    </xdr:to>
    <xdr:graphicFrame macro="">
      <xdr:nvGraphicFramePr>
        <xdr:cNvPr id="7" name="Chart 6">
          <a:extLst>
            <a:ext uri="{FF2B5EF4-FFF2-40B4-BE49-F238E27FC236}">
              <a16:creationId xmlns:a16="http://schemas.microsoft.com/office/drawing/2014/main" id="{5EF7D586-E452-AABB-7356-8BC88520F3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68580</xdr:colOff>
      <xdr:row>1</xdr:row>
      <xdr:rowOff>182879</xdr:rowOff>
    </xdr:from>
    <xdr:to>
      <xdr:col>5</xdr:col>
      <xdr:colOff>601980</xdr:colOff>
      <xdr:row>9</xdr:row>
      <xdr:rowOff>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FF49C36B-C5EF-9FF1-2B33-6A8421EE59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587240" y="365759"/>
              <a:ext cx="1333500" cy="12801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106680</xdr:colOff>
      <xdr:row>10</xdr:row>
      <xdr:rowOff>26670</xdr:rowOff>
    </xdr:from>
    <xdr:to>
      <xdr:col>3</xdr:col>
      <xdr:colOff>1379220</xdr:colOff>
      <xdr:row>26</xdr:row>
      <xdr:rowOff>144780</xdr:rowOff>
    </xdr:to>
    <xdr:graphicFrame macro="">
      <xdr:nvGraphicFramePr>
        <xdr:cNvPr id="10" name="Chart 9">
          <a:extLst>
            <a:ext uri="{FF2B5EF4-FFF2-40B4-BE49-F238E27FC236}">
              <a16:creationId xmlns:a16="http://schemas.microsoft.com/office/drawing/2014/main" id="{160C4004-2602-AB8C-350F-974F09CFF5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91440</xdr:colOff>
      <xdr:row>27</xdr:row>
      <xdr:rowOff>38100</xdr:rowOff>
    </xdr:from>
    <xdr:to>
      <xdr:col>5</xdr:col>
      <xdr:colOff>281940</xdr:colOff>
      <xdr:row>53</xdr:row>
      <xdr:rowOff>106680</xdr:rowOff>
    </xdr:to>
    <xdr:graphicFrame macro="">
      <xdr:nvGraphicFramePr>
        <xdr:cNvPr id="3" name="Chart 2">
          <a:extLst>
            <a:ext uri="{FF2B5EF4-FFF2-40B4-BE49-F238E27FC236}">
              <a16:creationId xmlns:a16="http://schemas.microsoft.com/office/drawing/2014/main" id="{AAC548E0-FC2B-C55B-F59E-39D3820D6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327660</xdr:colOff>
      <xdr:row>37</xdr:row>
      <xdr:rowOff>106680</xdr:rowOff>
    </xdr:from>
    <xdr:to>
      <xdr:col>10</xdr:col>
      <xdr:colOff>914400</xdr:colOff>
      <xdr:row>52</xdr:row>
      <xdr:rowOff>106680</xdr:rowOff>
    </xdr:to>
    <xdr:graphicFrame macro="">
      <xdr:nvGraphicFramePr>
        <xdr:cNvPr id="4" name="Chart 3">
          <a:extLst>
            <a:ext uri="{FF2B5EF4-FFF2-40B4-BE49-F238E27FC236}">
              <a16:creationId xmlns:a16="http://schemas.microsoft.com/office/drawing/2014/main" id="{D357D4E7-3D90-3886-47A2-432C8A3C18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76200</xdr:colOff>
      <xdr:row>9</xdr:row>
      <xdr:rowOff>15240</xdr:rowOff>
    </xdr:from>
    <xdr:to>
      <xdr:col>7</xdr:col>
      <xdr:colOff>762000</xdr:colOff>
      <xdr:row>22</xdr:row>
      <xdr:rowOff>104775</xdr:rowOff>
    </xdr:to>
    <mc:AlternateContent xmlns:mc="http://schemas.openxmlformats.org/markup-compatibility/2006">
      <mc:Choice xmlns:a14="http://schemas.microsoft.com/office/drawing/2010/main" Requires="a14">
        <xdr:graphicFrame macro="">
          <xdr:nvGraphicFramePr>
            <xdr:cNvPr id="5" name="Customer_Name">
              <a:extLst>
                <a:ext uri="{FF2B5EF4-FFF2-40B4-BE49-F238E27FC236}">
                  <a16:creationId xmlns:a16="http://schemas.microsoft.com/office/drawing/2014/main" id="{A18C031C-CC6D-B65B-4308-789D7803500E}"/>
                </a:ext>
              </a:extLst>
            </xdr:cNvPr>
            <xdr:cNvGraphicFramePr/>
          </xdr:nvGraphicFramePr>
          <xdr:xfrm>
            <a:off x="0" y="0"/>
            <a:ext cx="0" cy="0"/>
          </xdr:xfrm>
          <a:graphic>
            <a:graphicData uri="http://schemas.microsoft.com/office/drawing/2010/slicer">
              <sle:slicer xmlns:sle="http://schemas.microsoft.com/office/drawing/2010/slicer" name="Customer_Name"/>
            </a:graphicData>
          </a:graphic>
        </xdr:graphicFrame>
      </mc:Choice>
      <mc:Fallback>
        <xdr:sp macro="" textlink="">
          <xdr:nvSpPr>
            <xdr:cNvPr id="0" name=""/>
            <xdr:cNvSpPr>
              <a:spLocks noTextEdit="1"/>
            </xdr:cNvSpPr>
          </xdr:nvSpPr>
          <xdr:spPr>
            <a:xfrm>
              <a:off x="4594860" y="1661160"/>
              <a:ext cx="27051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76200</xdr:colOff>
      <xdr:row>4</xdr:row>
      <xdr:rowOff>0</xdr:rowOff>
    </xdr:from>
    <xdr:to>
      <xdr:col>6</xdr:col>
      <xdr:colOff>457200</xdr:colOff>
      <xdr:row>17</xdr:row>
      <xdr:rowOff>0</xdr:rowOff>
    </xdr:to>
    <xdr:graphicFrame macro="">
      <xdr:nvGraphicFramePr>
        <xdr:cNvPr id="2" name="Chart 1">
          <a:extLst>
            <a:ext uri="{FF2B5EF4-FFF2-40B4-BE49-F238E27FC236}">
              <a16:creationId xmlns:a16="http://schemas.microsoft.com/office/drawing/2014/main" id="{4D23B6D9-ED9C-4058-8729-881BACD96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17</xdr:row>
      <xdr:rowOff>53340</xdr:rowOff>
    </xdr:from>
    <xdr:to>
      <xdr:col>6</xdr:col>
      <xdr:colOff>457200</xdr:colOff>
      <xdr:row>31</xdr:row>
      <xdr:rowOff>34290</xdr:rowOff>
    </xdr:to>
    <xdr:graphicFrame macro="">
      <xdr:nvGraphicFramePr>
        <xdr:cNvPr id="3" name="Chart 2">
          <a:extLst>
            <a:ext uri="{FF2B5EF4-FFF2-40B4-BE49-F238E27FC236}">
              <a16:creationId xmlns:a16="http://schemas.microsoft.com/office/drawing/2014/main" id="{9FE671CC-FBE9-4418-85CA-F8F112321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518160</xdr:colOff>
      <xdr:row>4</xdr:row>
      <xdr:rowOff>0</xdr:rowOff>
    </xdr:from>
    <xdr:to>
      <xdr:col>12</xdr:col>
      <xdr:colOff>525780</xdr:colOff>
      <xdr:row>16</xdr:row>
      <xdr:rowOff>175260</xdr:rowOff>
    </xdr:to>
    <xdr:graphicFrame macro="">
      <xdr:nvGraphicFramePr>
        <xdr:cNvPr id="4" name="Chart 3">
          <a:extLst>
            <a:ext uri="{FF2B5EF4-FFF2-40B4-BE49-F238E27FC236}">
              <a16:creationId xmlns:a16="http://schemas.microsoft.com/office/drawing/2014/main" id="{8EBB6DB0-ADDD-4069-B792-B4932D156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571500</xdr:colOff>
      <xdr:row>4</xdr:row>
      <xdr:rowOff>0</xdr:rowOff>
    </xdr:from>
    <xdr:to>
      <xdr:col>20</xdr:col>
      <xdr:colOff>0</xdr:colOff>
      <xdr:row>16</xdr:row>
      <xdr:rowOff>175260</xdr:rowOff>
    </xdr:to>
    <xdr:graphicFrame macro="">
      <xdr:nvGraphicFramePr>
        <xdr:cNvPr id="5" name="Chart 4">
          <a:extLst>
            <a:ext uri="{FF2B5EF4-FFF2-40B4-BE49-F238E27FC236}">
              <a16:creationId xmlns:a16="http://schemas.microsoft.com/office/drawing/2014/main" id="{01BFBBBE-02DD-4B3A-B139-C571263EAA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518160</xdr:colOff>
      <xdr:row>17</xdr:row>
      <xdr:rowOff>60960</xdr:rowOff>
    </xdr:from>
    <xdr:to>
      <xdr:col>12</xdr:col>
      <xdr:colOff>525780</xdr:colOff>
      <xdr:row>31</xdr:row>
      <xdr:rowOff>30480</xdr:rowOff>
    </xdr:to>
    <xdr:graphicFrame macro="">
      <xdr:nvGraphicFramePr>
        <xdr:cNvPr id="6" name="Chart 5">
          <a:extLst>
            <a:ext uri="{FF2B5EF4-FFF2-40B4-BE49-F238E27FC236}">
              <a16:creationId xmlns:a16="http://schemas.microsoft.com/office/drawing/2014/main" id="{B7998E5E-ECF3-4901-A876-9092BDE3F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586740</xdr:colOff>
      <xdr:row>17</xdr:row>
      <xdr:rowOff>60960</xdr:rowOff>
    </xdr:from>
    <xdr:to>
      <xdr:col>20</xdr:col>
      <xdr:colOff>0</xdr:colOff>
      <xdr:row>31</xdr:row>
      <xdr:rowOff>30480</xdr:rowOff>
    </xdr:to>
    <xdr:graphicFrame macro="">
      <xdr:nvGraphicFramePr>
        <xdr:cNvPr id="7" name="Chart 6">
          <a:extLst>
            <a:ext uri="{FF2B5EF4-FFF2-40B4-BE49-F238E27FC236}">
              <a16:creationId xmlns:a16="http://schemas.microsoft.com/office/drawing/2014/main" id="{22738FC3-564C-4DEA-9CB3-82F19CE7C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7</xdr:col>
      <xdr:colOff>82257</xdr:colOff>
      <xdr:row>0</xdr:row>
      <xdr:rowOff>51088</xdr:rowOff>
    </xdr:from>
    <xdr:ext cx="4032707" cy="593304"/>
    <xdr:sp macro="" textlink="">
      <xdr:nvSpPr>
        <xdr:cNvPr id="11" name="Rectangle 10">
          <a:extLst>
            <a:ext uri="{FF2B5EF4-FFF2-40B4-BE49-F238E27FC236}">
              <a16:creationId xmlns:a16="http://schemas.microsoft.com/office/drawing/2014/main" id="{6B91F404-CB40-1800-BDCF-D7D59789EB2D}"/>
            </a:ext>
          </a:extLst>
        </xdr:cNvPr>
        <xdr:cNvSpPr/>
      </xdr:nvSpPr>
      <xdr:spPr>
        <a:xfrm>
          <a:off x="4360570" y="51088"/>
          <a:ext cx="4032707" cy="593304"/>
        </a:xfrm>
        <a:prstGeom prst="rect">
          <a:avLst/>
        </a:prstGeom>
        <a:noFill/>
      </xdr:spPr>
      <xdr:txBody>
        <a:bodyPr wrap="none" lIns="91440" tIns="45720" rIns="91440" bIns="4572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200" b="1" cap="none" spc="0">
              <a:ln w="12700">
                <a:solidFill>
                  <a:schemeClr val="tx1"/>
                </a:solidFill>
                <a:prstDash val="solid"/>
              </a:ln>
              <a:solidFill>
                <a:srgbClr val="FF0000"/>
              </a:solidFill>
              <a:effectLst>
                <a:outerShdw dist="38100" dir="2640000" algn="bl" rotWithShape="0">
                  <a:schemeClr val="tx2">
                    <a:lumMod val="75000"/>
                  </a:schemeClr>
                </a:outerShdw>
                <a:reflection blurRad="6350" stA="55000" endA="300" endPos="45500" dir="5400000" sy="-100000" algn="bl" rotWithShape="0"/>
              </a:effectLst>
              <a:latin typeface="+mn-lt"/>
              <a:ea typeface="+mn-ea"/>
              <a:cs typeface="+mn-cs"/>
            </a:rPr>
            <a:t>Summarize</a:t>
          </a:r>
          <a:r>
            <a:rPr lang="en-IN" sz="3200" b="1" cap="none" spc="0" baseline="0">
              <a:ln w="12700">
                <a:solidFill>
                  <a:schemeClr val="tx1"/>
                </a:solidFill>
                <a:prstDash val="solid"/>
              </a:ln>
              <a:solidFill>
                <a:srgbClr val="FF0000"/>
              </a:solidFill>
              <a:effectLst>
                <a:outerShdw dist="38100" dir="2640000" algn="bl" rotWithShape="0">
                  <a:schemeClr val="tx2">
                    <a:lumMod val="75000"/>
                  </a:schemeClr>
                </a:outerShdw>
                <a:reflection blurRad="6350" stA="55000" endA="300" endPos="45500" dir="5400000" sy="-100000" algn="bl" rotWithShape="0"/>
              </a:effectLst>
              <a:latin typeface="+mn-lt"/>
              <a:ea typeface="+mn-ea"/>
              <a:cs typeface="+mn-cs"/>
            </a:rPr>
            <a:t> Dashboard</a:t>
          </a:r>
          <a:endParaRPr lang="en-IN" sz="13800" b="1" cap="none" spc="0">
            <a:ln w="12700">
              <a:solidFill>
                <a:schemeClr val="tx1"/>
              </a:solidFill>
              <a:prstDash val="solid"/>
            </a:ln>
            <a:solidFill>
              <a:srgbClr val="FF0000"/>
            </a:solidFill>
            <a:effectLst>
              <a:outerShdw dist="38100" dir="2640000" algn="bl" rotWithShape="0">
                <a:schemeClr val="tx2">
                  <a:lumMod val="75000"/>
                </a:schemeClr>
              </a:outerShdw>
              <a:reflection blurRad="6350" stA="55000" endA="300" endPos="45500" dir="5400000" sy="-100000" algn="bl" rotWithShape="0"/>
            </a:effectLst>
          </a:endParaRPr>
        </a:p>
      </xdr:txBody>
    </xdr:sp>
    <xdr:clientData/>
  </xdr:oneCellAnchor>
  <xdr:twoCellAnchor>
    <xdr:from>
      <xdr:col>0</xdr:col>
      <xdr:colOff>71437</xdr:colOff>
      <xdr:row>31</xdr:row>
      <xdr:rowOff>87312</xdr:rowOff>
    </xdr:from>
    <xdr:to>
      <xdr:col>9</xdr:col>
      <xdr:colOff>80009</xdr:colOff>
      <xdr:row>71</xdr:row>
      <xdr:rowOff>119062</xdr:rowOff>
    </xdr:to>
    <xdr:graphicFrame macro="">
      <xdr:nvGraphicFramePr>
        <xdr:cNvPr id="12" name="Chart 11">
          <a:extLst>
            <a:ext uri="{FF2B5EF4-FFF2-40B4-BE49-F238E27FC236}">
              <a16:creationId xmlns:a16="http://schemas.microsoft.com/office/drawing/2014/main" id="{085E08CD-35FA-42D0-A61B-D51CE9313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119066</xdr:colOff>
      <xdr:row>31</xdr:row>
      <xdr:rowOff>76604</xdr:rowOff>
    </xdr:from>
    <xdr:to>
      <xdr:col>19</xdr:col>
      <xdr:colOff>611186</xdr:colOff>
      <xdr:row>45</xdr:row>
      <xdr:rowOff>50569</xdr:rowOff>
    </xdr:to>
    <xdr:graphicFrame macro="">
      <xdr:nvGraphicFramePr>
        <xdr:cNvPr id="13" name="Chart 12">
          <a:extLst>
            <a:ext uri="{FF2B5EF4-FFF2-40B4-BE49-F238E27FC236}">
              <a16:creationId xmlns:a16="http://schemas.microsoft.com/office/drawing/2014/main" id="{B36E1A0A-1885-4AC6-A452-F9D0D651C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118144</xdr:colOff>
      <xdr:row>45</xdr:row>
      <xdr:rowOff>99493</xdr:rowOff>
    </xdr:from>
    <xdr:to>
      <xdr:col>19</xdr:col>
      <xdr:colOff>602512</xdr:colOff>
      <xdr:row>71</xdr:row>
      <xdr:rowOff>116590</xdr:rowOff>
    </xdr:to>
    <xdr:graphicFrame macro="">
      <xdr:nvGraphicFramePr>
        <xdr:cNvPr id="14" name="Chart 13">
          <a:extLst>
            <a:ext uri="{FF2B5EF4-FFF2-40B4-BE49-F238E27FC236}">
              <a16:creationId xmlns:a16="http://schemas.microsoft.com/office/drawing/2014/main" id="{40D43E6C-FCEE-4BA4-8E1A-DAD4E0CCF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63440</xdr:colOff>
      <xdr:row>4</xdr:row>
      <xdr:rowOff>11687</xdr:rowOff>
    </xdr:from>
    <xdr:to>
      <xdr:col>24</xdr:col>
      <xdr:colOff>407582</xdr:colOff>
      <xdr:row>35</xdr:row>
      <xdr:rowOff>101219</xdr:rowOff>
    </xdr:to>
    <xdr:grpSp>
      <xdr:nvGrpSpPr>
        <xdr:cNvPr id="18" name="Group 17">
          <a:extLst>
            <a:ext uri="{FF2B5EF4-FFF2-40B4-BE49-F238E27FC236}">
              <a16:creationId xmlns:a16="http://schemas.microsoft.com/office/drawing/2014/main" id="{AEFDB913-1572-B0E1-FA08-2683F0AB5493}"/>
            </a:ext>
          </a:extLst>
        </xdr:cNvPr>
        <xdr:cNvGrpSpPr/>
      </xdr:nvGrpSpPr>
      <xdr:grpSpPr>
        <a:xfrm>
          <a:off x="12150337" y="747411"/>
          <a:ext cx="2761521" cy="5791394"/>
          <a:chOff x="12290882" y="2191363"/>
          <a:chExt cx="3338978" cy="5857695"/>
        </a:xfrm>
      </xdr:grpSpPr>
      <mc:AlternateContent xmlns:mc="http://schemas.openxmlformats.org/markup-compatibility/2006">
        <mc:Choice xmlns:a14="http://schemas.microsoft.com/office/drawing/2010/main" Requires="a14">
          <xdr:graphicFrame macro="">
            <xdr:nvGraphicFramePr>
              <xdr:cNvPr id="8" name="Region 3">
                <a:extLst>
                  <a:ext uri="{FF2B5EF4-FFF2-40B4-BE49-F238E27FC236}">
                    <a16:creationId xmlns:a16="http://schemas.microsoft.com/office/drawing/2014/main" id="{548D4AE8-1142-4B9C-9E1B-E80A31627F5B}"/>
                  </a:ext>
                </a:extLst>
              </xdr:cNvPr>
              <xdr:cNvGraphicFramePr/>
            </xdr:nvGraphicFramePr>
            <xdr:xfrm>
              <a:off x="12290899" y="2197392"/>
              <a:ext cx="1655477" cy="1842980"/>
            </xdr:xfrm>
            <a:graphic>
              <a:graphicData uri="http://schemas.microsoft.com/office/drawing/2010/slicer">
                <sle:slicer xmlns:sle="http://schemas.microsoft.com/office/drawing/2010/slicer" name="Region 3"/>
              </a:graphicData>
            </a:graphic>
          </xdr:graphicFrame>
        </mc:Choice>
        <mc:Fallback>
          <xdr:sp macro="" textlink="">
            <xdr:nvSpPr>
              <xdr:cNvPr id="0" name=""/>
              <xdr:cNvSpPr>
                <a:spLocks noTextEdit="1"/>
              </xdr:cNvSpPr>
            </xdr:nvSpPr>
            <xdr:spPr>
              <a:xfrm>
                <a:off x="12150351" y="753372"/>
                <a:ext cx="1369172" cy="1822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 name="Product_Category 4">
                <a:extLst>
                  <a:ext uri="{FF2B5EF4-FFF2-40B4-BE49-F238E27FC236}">
                    <a16:creationId xmlns:a16="http://schemas.microsoft.com/office/drawing/2014/main" id="{62E1F062-2059-436C-BF8F-173752274A12}"/>
                  </a:ext>
                </a:extLst>
              </xdr:cNvPr>
              <xdr:cNvGraphicFramePr/>
            </xdr:nvGraphicFramePr>
            <xdr:xfrm>
              <a:off x="14034977" y="2191363"/>
              <a:ext cx="1592044" cy="1845457"/>
            </xdr:xfrm>
            <a:graphic>
              <a:graphicData uri="http://schemas.microsoft.com/office/drawing/2010/slicer">
                <sle:slicer xmlns:sle="http://schemas.microsoft.com/office/drawing/2010/slicer" name="Product_Category 4"/>
              </a:graphicData>
            </a:graphic>
          </xdr:graphicFrame>
        </mc:Choice>
        <mc:Fallback>
          <xdr:sp macro="" textlink="">
            <xdr:nvSpPr>
              <xdr:cNvPr id="0" name=""/>
              <xdr:cNvSpPr>
                <a:spLocks noTextEdit="1"/>
              </xdr:cNvSpPr>
            </xdr:nvSpPr>
            <xdr:spPr>
              <a:xfrm>
                <a:off x="13592801" y="747411"/>
                <a:ext cx="1316709" cy="1824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 name="Quantity 1">
                <a:extLst>
                  <a:ext uri="{FF2B5EF4-FFF2-40B4-BE49-F238E27FC236}">
                    <a16:creationId xmlns:a16="http://schemas.microsoft.com/office/drawing/2014/main" id="{D2D7D670-3861-4E71-9021-70BC970F800D}"/>
                  </a:ext>
                </a:extLst>
              </xdr:cNvPr>
              <xdr:cNvGraphicFramePr/>
            </xdr:nvGraphicFramePr>
            <xdr:xfrm>
              <a:off x="12290882" y="4117998"/>
              <a:ext cx="3338978" cy="1381878"/>
            </xdr:xfrm>
            <a:graphic>
              <a:graphicData uri="http://schemas.microsoft.com/office/drawing/2010/slicer">
                <sle:slicer xmlns:sle="http://schemas.microsoft.com/office/drawing/2010/slicer" name="Quantity 1"/>
              </a:graphicData>
            </a:graphic>
          </xdr:graphicFrame>
        </mc:Choice>
        <mc:Fallback>
          <xdr:sp macro="" textlink="">
            <xdr:nvSpPr>
              <xdr:cNvPr id="0" name=""/>
              <xdr:cNvSpPr>
                <a:spLocks noTextEdit="1"/>
              </xdr:cNvSpPr>
            </xdr:nvSpPr>
            <xdr:spPr>
              <a:xfrm>
                <a:off x="12150337" y="2652239"/>
                <a:ext cx="2761521" cy="13662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5" name="Customer_Name 1">
                <a:extLst>
                  <a:ext uri="{FF2B5EF4-FFF2-40B4-BE49-F238E27FC236}">
                    <a16:creationId xmlns:a16="http://schemas.microsoft.com/office/drawing/2014/main" id="{639CDF9C-9F70-47B3-BF96-F1739F2BF258}"/>
                  </a:ext>
                </a:extLst>
              </xdr:cNvPr>
              <xdr:cNvGraphicFramePr/>
            </xdr:nvGraphicFramePr>
            <xdr:xfrm>
              <a:off x="12298324" y="5582083"/>
              <a:ext cx="3322675" cy="2466975"/>
            </xdr:xfrm>
            <a:graphic>
              <a:graphicData uri="http://schemas.microsoft.com/office/drawing/2010/slicer">
                <sle:slicer xmlns:sle="http://schemas.microsoft.com/office/drawing/2010/slicer" name="Customer_Name 1"/>
              </a:graphicData>
            </a:graphic>
          </xdr:graphicFrame>
        </mc:Choice>
        <mc:Fallback>
          <xdr:sp macro="" textlink="">
            <xdr:nvSpPr>
              <xdr:cNvPr id="0" name=""/>
              <xdr:cNvSpPr>
                <a:spLocks noTextEdit="1"/>
              </xdr:cNvSpPr>
            </xdr:nvSpPr>
            <xdr:spPr>
              <a:xfrm>
                <a:off x="12156492" y="4099753"/>
                <a:ext cx="2748038" cy="24390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limje" refreshedDate="45757.479383217593" createdVersion="8" refreshedVersion="8" minRefreshableVersion="3" recordCount="200" xr:uid="{161AF19A-0641-4800-B71E-2CBF80C9BDAD}">
  <cacheSource type="worksheet">
    <worksheetSource name="Table3"/>
  </cacheSource>
  <cacheFields count="14">
    <cacheField name="Customer_ID" numFmtId="0">
      <sharedItems count="30">
        <s v="CUST019"/>
        <s v="CUST012"/>
        <s v="CUST017"/>
        <s v="CUST005"/>
        <s v="CUST030"/>
        <s v="CUST007"/>
        <s v="CUST001"/>
        <s v="CUST026"/>
        <s v="CUST009"/>
        <s v="CUST010"/>
        <s v="CUST014"/>
        <s v="CUST023"/>
        <s v="CUST029"/>
        <s v="CUST008"/>
        <s v="CUST006"/>
        <s v="CUST022"/>
        <s v="CUST028"/>
        <s v="CUST025"/>
        <s v="CUST021"/>
        <s v="CUST015"/>
        <s v="CUST016"/>
        <s v="CUST011"/>
        <s v="CUST002"/>
        <s v="CUST003"/>
        <s v="CUST020"/>
        <s v="CUST024"/>
        <s v="CUST004"/>
        <s v="CUST013"/>
        <s v="CUST027"/>
        <s v="CUST018"/>
      </sharedItems>
    </cacheField>
    <cacheField name="Customer_Name" numFmtId="0">
      <sharedItems count="27">
        <s v="James Davis"/>
        <s v="Robert Anderson"/>
        <s v="James Taylor"/>
        <s v="James Wilson"/>
        <s v="Michael Anderson"/>
        <s v="Linda Wilson"/>
        <s v="Mary Davis"/>
        <s v="Linda Jackson"/>
        <s v="David Thomas"/>
        <s v="Emma Davis"/>
        <s v="David Smith"/>
        <s v="Sarah Anderson"/>
        <s v="Lisa Thomas"/>
        <s v="Mary Jackson"/>
        <s v="Lisa Davis"/>
        <s v="Linda Brown"/>
        <s v="John Brown"/>
        <s v="Linda Taylor"/>
        <s v="David Brown"/>
        <s v="David Davis"/>
        <s v="Mary Wilson"/>
        <s v="Emma Wilson"/>
        <s v="Linda Davis"/>
        <s v="Sarah Davis"/>
        <s v="Emma Taylor"/>
        <s v="Linda Moore"/>
        <s v="David Anderson"/>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165">
      <sharedItems containsSemiMixedTypes="0" containsString="0" containsNumber="1" minValue="258.51" maxValue="1923.66" count="200">
        <n v="1036.0899999999999"/>
        <n v="1101.28"/>
        <n v="713.34"/>
        <n v="760.93"/>
        <n v="847"/>
        <n v="965.64"/>
        <n v="1317.53"/>
        <n v="1074.47"/>
        <n v="501.54"/>
        <n v="737.31"/>
        <n v="1572.82"/>
        <n v="1343.13"/>
        <n v="1191.58"/>
        <n v="822.28"/>
        <n v="521.66999999999996"/>
        <n v="1502.93"/>
        <n v="877.58"/>
        <n v="636.70000000000005"/>
        <n v="1506.14"/>
        <n v="645.02"/>
        <n v="953.3"/>
        <n v="388.56"/>
        <n v="743.17"/>
        <n v="706.37"/>
        <n v="925.31"/>
        <n v="1173.1199999999999"/>
        <n v="675.54"/>
        <n v="939.09"/>
        <n v="983.34"/>
        <n v="801.21"/>
        <n v="1450.71"/>
        <n v="1023.21"/>
        <n v="853.72"/>
        <n v="967.89"/>
        <n v="1200.9000000000001"/>
        <n v="472.38"/>
        <n v="840.92"/>
        <n v="1410.06"/>
        <n v="773.09"/>
        <n v="580.42999999999995"/>
        <n v="1151.21"/>
        <n v="1025.98"/>
        <n v="556.41999999999996"/>
        <n v="840.85"/>
        <n v="1227.25"/>
        <n v="856.7"/>
        <n v="1225.42"/>
        <n v="1001.57"/>
        <n v="1186.8499999999999"/>
        <n v="775.45"/>
        <n v="1021.47"/>
        <n v="1226.6199999999999"/>
        <n v="1086.93"/>
        <n v="942.9"/>
        <n v="818.8"/>
        <n v="919.04"/>
        <n v="973.26"/>
        <n v="741.61"/>
        <n v="1248.82"/>
        <n v="1360.36"/>
        <n v="1383.3"/>
        <n v="488.99"/>
        <n v="933.71"/>
        <n v="1005.53"/>
        <n v="1100.0999999999999"/>
        <n v="1034.7"/>
        <n v="876.44"/>
        <n v="1371.34"/>
        <n v="1020.26"/>
        <n v="804.81"/>
        <n v="608.66"/>
        <n v="981.2"/>
        <n v="539.77"/>
        <n v="804.45"/>
        <n v="1526.6"/>
        <n v="1215.26"/>
        <n v="1261.3399999999999"/>
        <n v="518.07000000000005"/>
        <n v="1111.3399999999999"/>
        <n v="1291.47"/>
        <n v="679.71"/>
        <n v="1143.69"/>
        <n v="790.08"/>
        <n v="1070.68"/>
        <n v="1168.8900000000001"/>
        <n v="1335.87"/>
        <n v="873.7"/>
        <n v="1443.98"/>
        <n v="1154.33"/>
        <n v="1264.49"/>
        <n v="1101.55"/>
        <n v="727.73"/>
        <n v="875.41"/>
        <n v="1158.94"/>
        <n v="966.3"/>
        <n v="917.48"/>
        <n v="1172.97"/>
        <n v="1205.82"/>
        <n v="826.93"/>
        <n v="902.19"/>
        <n v="585.97"/>
        <n v="990.19"/>
        <n v="1014.09"/>
        <n v="925.29"/>
        <n v="1286.54"/>
        <n v="961.62"/>
        <n v="1081.1400000000001"/>
        <n v="1923.66"/>
        <n v="728.71"/>
        <n v="1301.8900000000001"/>
        <n v="980.18"/>
        <n v="697.57"/>
        <n v="1193.6099999999999"/>
        <n v="771.02"/>
        <n v="661.09"/>
        <n v="688.83"/>
        <n v="1249.0999999999999"/>
        <n v="1014.22"/>
        <n v="1010.58"/>
        <n v="957.29"/>
        <n v="1077.92"/>
        <n v="1163.01"/>
        <n v="1014.56"/>
        <n v="718.04"/>
        <n v="1277.8499999999999"/>
        <n v="706.73"/>
        <n v="1410.59"/>
        <n v="1350.33"/>
        <n v="919.18"/>
        <n v="258.51"/>
        <n v="1213.48"/>
        <n v="1150.28"/>
        <n v="853.86"/>
        <n v="1061.04"/>
        <n v="894.55"/>
        <n v="833.91"/>
        <n v="820.19"/>
        <n v="511.74"/>
        <n v="806.03"/>
        <n v="1432.47"/>
        <n v="1488.58"/>
        <n v="1231.26"/>
        <n v="1161.67"/>
        <n v="388.23"/>
        <n v="1589.42"/>
        <n v="336.66"/>
        <n v="1353.79"/>
        <n v="662.61"/>
        <n v="309.42"/>
        <n v="884.63"/>
        <n v="745.05"/>
        <n v="870.23"/>
        <n v="862.19"/>
        <n v="1171.18"/>
        <n v="1054.56"/>
        <n v="1681.21"/>
        <n v="379.77"/>
        <n v="1076.33"/>
        <n v="1250.71"/>
        <n v="1118.3399999999999"/>
        <n v="1622.62"/>
        <n v="640.64"/>
        <n v="585.16"/>
        <n v="1109.98"/>
        <n v="1098.08"/>
        <n v="827.25"/>
        <n v="741.88"/>
        <n v="1311.26"/>
        <n v="573.32000000000005"/>
        <n v="1115.22"/>
        <n v="845.84"/>
        <n v="1029.8"/>
        <n v="1189.83"/>
        <n v="704.28"/>
        <n v="1618.22"/>
        <n v="1014.43"/>
        <n v="826.97"/>
        <n v="1022.23"/>
        <n v="1099.69"/>
        <n v="710.52"/>
        <n v="499.18"/>
        <n v="1064.19"/>
        <n v="438.76"/>
        <n v="864.98"/>
        <n v="984.93"/>
        <n v="1493.49"/>
        <n v="689.43"/>
        <n v="682.24"/>
        <n v="458.54"/>
        <n v="1184.25"/>
        <n v="762.14"/>
        <n v="750.71"/>
        <n v="1456.94"/>
        <n v="1093.3800000000001"/>
        <n v="934.27"/>
        <n v="1465.35"/>
        <n v="740.8"/>
        <n v="545.44000000000005"/>
        <n v="997.61"/>
        <n v="928.32"/>
      </sharedItems>
    </cacheField>
    <cacheField name="Quantity" numFmtId="0">
      <sharedItems containsSemiMixedTypes="0" containsString="0" containsNumber="1" containsInteger="1" minValue="1" maxValue="19" count="19">
        <n v="4"/>
        <n v="3"/>
        <n v="17"/>
        <n v="12"/>
        <n v="8"/>
        <n v="6"/>
        <n v="11"/>
        <n v="2"/>
        <n v="14"/>
        <n v="7"/>
        <n v="15"/>
        <n v="10"/>
        <n v="13"/>
        <n v="9"/>
        <n v="18"/>
        <n v="19"/>
        <n v="5"/>
        <n v="1"/>
        <n v="16"/>
      </sharedItems>
    </cacheField>
    <cacheField name="Discount" numFmtId="0">
      <sharedItems containsSemiMixedTypes="0" containsString="0" containsNumber="1" minValue="0" maxValue="0.2" count="5">
        <n v="0.2"/>
        <n v="0"/>
        <n v="0.15"/>
        <n v="0.1"/>
        <n v="0.05"/>
      </sharedItems>
    </cacheField>
    <cacheField name="Order_Date" numFmtId="14">
      <sharedItems containsSemiMixedTypes="0" containsNonDate="0" containsDate="1" containsString="0" minDate="2024-04-10T00:00:00" maxDate="2025-04-08T00:00:00" count="148">
        <d v="2024-04-10T00:00:00"/>
        <d v="2024-04-11T00:00:00"/>
        <d v="2024-04-14T00:00:00"/>
        <d v="2024-04-15T00:00:00"/>
        <d v="2024-04-16T00:00:00"/>
        <d v="2024-04-19T00:00:00"/>
        <d v="2024-04-20T00:00:00"/>
        <d v="2024-04-22T00:00:00"/>
        <d v="2024-04-24T00:00:00"/>
        <d v="2024-04-27T00:00:00"/>
        <d v="2024-04-28T00:00:00"/>
        <d v="2024-04-29T00:00:00"/>
        <d v="2024-04-30T00:00:00"/>
        <d v="2024-05-02T00:00:00"/>
        <d v="2024-05-03T00:00:00"/>
        <d v="2024-05-04T00:00:00"/>
        <d v="2024-05-06T00:00:00"/>
        <d v="2024-05-08T00:00:00"/>
        <d v="2024-05-10T00:00:00"/>
        <d v="2024-05-14T00:00:00"/>
        <d v="2024-05-15T00:00:00"/>
        <d v="2024-05-16T00:00:00"/>
        <d v="2024-05-17T00:00:00"/>
        <d v="2024-05-22T00:00:00"/>
        <d v="2024-05-23T00:00:00"/>
        <d v="2024-06-02T00:00:00"/>
        <d v="2024-06-04T00:00:00"/>
        <d v="2024-06-05T00:00:00"/>
        <d v="2024-06-06T00:00:00"/>
        <d v="2024-06-07T00:00:00"/>
        <d v="2024-06-08T00:00:00"/>
        <d v="2024-06-14T00:00:00"/>
        <d v="2024-06-18T00:00:00"/>
        <d v="2024-06-20T00:00:00"/>
        <d v="2024-06-21T00:00:00"/>
        <d v="2024-06-23T00:00:00"/>
        <d v="2024-06-25T00:00:00"/>
        <d v="2024-06-27T00:00:00"/>
        <d v="2024-06-28T00:00:00"/>
        <d v="2024-06-30T00:00:00"/>
        <d v="2024-07-05T00:00:00"/>
        <d v="2024-07-06T00:00:00"/>
        <d v="2024-07-08T00:00:00"/>
        <d v="2024-07-09T00:00:00"/>
        <d v="2024-07-14T00:00:00"/>
        <d v="2024-07-15T00:00:00"/>
        <d v="2024-07-21T00:00:00"/>
        <d v="2024-07-29T00:00:00"/>
        <d v="2024-07-30T00:00:00"/>
        <d v="2024-07-31T00:00:00"/>
        <d v="2024-08-05T00:00:00"/>
        <d v="2024-08-08T00:00:00"/>
        <d v="2024-08-09T00:00:00"/>
        <d v="2024-08-15T00:00:00"/>
        <d v="2024-08-18T00:00:00"/>
        <d v="2024-08-19T00:00:00"/>
        <d v="2024-08-22T00:00:00"/>
        <d v="2024-08-30T00:00:00"/>
        <d v="2024-09-01T00:00:00"/>
        <d v="2024-09-09T00:00:00"/>
        <d v="2024-09-11T00:00:00"/>
        <d v="2024-09-12T00:00:00"/>
        <d v="2024-09-14T00:00:00"/>
        <d v="2024-09-16T00:00:00"/>
        <d v="2024-09-17T00:00:00"/>
        <d v="2024-09-18T00:00:00"/>
        <d v="2024-09-22T00:00:00"/>
        <d v="2024-09-23T00:00:00"/>
        <d v="2024-09-24T00:00:00"/>
        <d v="2024-09-29T00:00:00"/>
        <d v="2024-09-30T00:00:00"/>
        <d v="2024-10-02T00:00:00"/>
        <d v="2024-10-05T00:00:00"/>
        <d v="2024-10-10T00:00:00"/>
        <d v="2024-10-12T00:00:00"/>
        <d v="2024-10-15T00:00:00"/>
        <d v="2024-10-16T00:00:00"/>
        <d v="2024-10-17T00:00:00"/>
        <d v="2024-10-19T00:00:00"/>
        <d v="2024-10-20T00:00:00"/>
        <d v="2024-10-28T00:00:00"/>
        <d v="2024-10-30T00:00:00"/>
        <d v="2024-11-01T00:00:00"/>
        <d v="2024-11-03T00:00:00"/>
        <d v="2024-11-09T00:00:00"/>
        <d v="2024-11-12T00:00:00"/>
        <d v="2024-11-15T00:00:00"/>
        <d v="2024-11-16T00:00:00"/>
        <d v="2024-11-17T00:00:00"/>
        <d v="2024-11-19T00:00:00"/>
        <d v="2024-11-20T00:00:00"/>
        <d v="2024-11-26T00:00:00"/>
        <d v="2024-11-28T00:00:00"/>
        <d v="2024-11-29T00:00:00"/>
        <d v="2024-11-30T00:00:00"/>
        <d v="2024-12-04T00:00:00"/>
        <d v="2024-12-05T00:00:00"/>
        <d v="2024-12-12T00:00:00"/>
        <d v="2024-12-14T00:00:00"/>
        <d v="2024-12-20T00:00:00"/>
        <d v="2024-12-21T00:00:00"/>
        <d v="2024-12-24T00:00:00"/>
        <d v="2024-12-25T00:00:00"/>
        <d v="2024-12-30T00:00:00"/>
        <d v="2025-01-01T00:00:00"/>
        <d v="2025-01-02T00:00:00"/>
        <d v="2025-01-03T00:00:00"/>
        <d v="2025-01-06T00:00:00"/>
        <d v="2025-01-10T00:00:00"/>
        <d v="2025-01-12T00:00:00"/>
        <d v="2025-01-13T00:00:00"/>
        <d v="2025-01-16T00:00:00"/>
        <d v="2025-01-17T00:00:00"/>
        <d v="2025-01-20T00:00:00"/>
        <d v="2025-01-21T00:00:00"/>
        <d v="2025-01-27T00:00:00"/>
        <d v="2025-02-02T00:00:00"/>
        <d v="2025-02-04T00:00:00"/>
        <d v="2025-02-05T00:00:00"/>
        <d v="2025-02-07T00:00:00"/>
        <d v="2025-02-10T00:00:00"/>
        <d v="2025-02-15T00:00:00"/>
        <d v="2025-02-17T00:00:00"/>
        <d v="2025-02-19T00:00:00"/>
        <d v="2025-02-20T00:00:00"/>
        <d v="2025-02-21T00:00:00"/>
        <d v="2025-02-24T00:00:00"/>
        <d v="2025-02-25T00:00:00"/>
        <d v="2025-02-27T00:00:00"/>
        <d v="2025-03-01T00:00:00"/>
        <d v="2025-03-02T00:00:00"/>
        <d v="2025-03-05T00:00:00"/>
        <d v="2025-03-08T00:00:00"/>
        <d v="2025-03-09T00:00:00"/>
        <d v="2025-03-10T00:00:00"/>
        <d v="2025-03-11T00:00:00"/>
        <d v="2025-03-17T00:00:00"/>
        <d v="2025-03-18T00:00:00"/>
        <d v="2025-03-20T00:00:00"/>
        <d v="2025-03-22T00:00:00"/>
        <d v="2025-03-25T00:00:00"/>
        <d v="2025-03-26T00:00:00"/>
        <d v="2025-03-27T00:00:00"/>
        <d v="2025-03-29T00:00:00"/>
        <d v="2025-03-30T00:00:00"/>
        <d v="2025-04-02T00:00:00"/>
        <d v="2025-04-05T00:00:00"/>
        <d v="2025-04-07T00:00:00"/>
      </sharedItems>
    </cacheField>
    <cacheField name="Profit" numFmtId="165">
      <sharedItems containsSemiMixedTypes="0" containsString="0" containsNumber="1" minValue="64.63" maxValue="769.46"/>
    </cacheField>
    <cacheField name="Net_purchase" numFmtId="165">
      <sharedItems containsSemiMixedTypes="0" containsString="0" containsNumber="1" minValue="309.42" maxValue="27435.62" count="200">
        <n v="4144.3599999999997"/>
        <n v="3303.84"/>
        <n v="12126.78"/>
        <n v="3043.72"/>
        <n v="10164"/>
        <n v="7725.12"/>
        <n v="15810.36"/>
        <n v="6446.82"/>
        <n v="5516.9400000000005"/>
        <n v="1474.62"/>
        <n v="9436.92"/>
        <n v="18803.82"/>
        <n v="16682.12"/>
        <n v="5755.96"/>
        <n v="7825.0499999999993"/>
        <n v="21041.02"/>
        <n v="8775.8000000000011"/>
        <n v="2546.8000000000002"/>
        <n v="19579.82"/>
        <n v="2580.08"/>
        <n v="10486.3"/>
        <n v="5439.84"/>
        <n v="6688.53"/>
        <n v="4238.22"/>
        <n v="7402.48"/>
        <n v="21116.159999999996"/>
        <n v="11484.18"/>
        <n v="1878.18"/>
        <n v="18683.46"/>
        <n v="2403.63"/>
        <n v="7253.55"/>
        <n v="18417.78"/>
        <n v="4268.6000000000004"/>
        <n v="9678.9"/>
        <n v="16812.600000000002"/>
        <n v="5668.5599999999995"/>
        <n v="7568.28"/>
        <n v="15510.66"/>
        <n v="10050.17"/>
        <n v="11028.169999999998"/>
        <n v="17268.150000000001"/>
        <n v="5129.8999999999996"/>
        <n v="6120.62"/>
        <n v="15976.15"/>
        <n v="14727"/>
        <n v="1713.4"/>
        <n v="9803.36"/>
        <n v="12018.84"/>
        <n v="22550.149999999998"/>
        <n v="4652.7000000000007"/>
        <n v="6128.82"/>
        <n v="8586.34"/>
        <n v="2173.86"/>
        <n v="16972.2"/>
        <n v="12282"/>
        <n v="9190.4"/>
        <n v="10705.86"/>
        <n v="741.61"/>
        <n v="2497.64"/>
        <n v="23126.12"/>
        <n v="11066.4"/>
        <n v="4400.91"/>
        <n v="15873.07"/>
        <n v="17094.009999999998"/>
        <n v="5500.5"/>
        <n v="15520.5"/>
        <n v="10517.28"/>
        <n v="6856.7"/>
        <n v="11222.86"/>
        <n v="804.81"/>
        <n v="608.66"/>
        <n v="18642.8"/>
        <n v="5397.7"/>
        <n v="4022.25"/>
        <n v="19845.8"/>
        <n v="6076.3"/>
        <n v="3784.0199999999995"/>
        <n v="3626.4900000000002"/>
        <n v="1111.3399999999999"/>
        <n v="23246.46"/>
        <n v="12914.490000000002"/>
        <n v="19442.73"/>
        <n v="5530.56"/>
        <n v="7494.76"/>
        <n v="4675.5600000000004"/>
        <n v="22709.789999999997"/>
        <n v="7863.3"/>
        <n v="27435.62"/>
        <n v="12697.63"/>
        <n v="20231.84"/>
        <n v="4406.2"/>
        <n v="727.73"/>
        <n v="11380.33"/>
        <n v="22019.86"/>
        <n v="1932.6"/>
        <n v="5504.88"/>
        <n v="8210.7900000000009"/>
        <n v="13264.019999999999"/>
        <n v="8269.2999999999993"/>
        <n v="10826.28"/>
        <n v="9961.49"/>
        <n v="7921.52"/>
        <n v="13183.17"/>
        <n v="15729.93"/>
        <n v="10292.32"/>
        <n v="7692.96"/>
        <n v="20541.660000000003"/>
        <n v="17312.940000000002"/>
        <n v="10201.94"/>
        <n v="9113.2300000000014"/>
        <n v="15682.88"/>
        <n v="11858.69"/>
        <n v="1193.6099999999999"/>
        <n v="771.02"/>
        <n v="661.09"/>
        <n v="10332.450000000001"/>
        <n v="4996.3999999999996"/>
        <n v="14199.08"/>
        <n v="2021.16"/>
        <n v="3829.16"/>
        <n v="3233.76"/>
        <n v="5815.05"/>
        <n v="10145.599999999999"/>
        <n v="10052.56"/>
        <n v="23001.3"/>
        <n v="706.73"/>
        <n v="21158.85"/>
        <n v="13503.3"/>
        <n v="3676.72"/>
        <n v="4911.6899999999996"/>
        <n v="6067.4"/>
        <n v="9202.24"/>
        <n v="6830.88"/>
        <n v="1061.04"/>
        <n v="16996.45"/>
        <n v="2501.73"/>
        <n v="3280.76"/>
        <n v="4093.92"/>
        <n v="15314.57"/>
        <n v="22919.52"/>
        <n v="14885.8"/>
        <n v="11081.34"/>
        <n v="22071.730000000003"/>
        <n v="6211.68"/>
        <n v="9536.52"/>
        <n v="4376.58"/>
        <n v="18953.059999999998"/>
        <n v="7288.71"/>
        <n v="309.42"/>
        <n v="15923.34"/>
        <n v="7450.5"/>
        <n v="4351.1499999999996"/>
        <n v="15519.420000000002"/>
        <n v="22252.420000000002"/>
        <n v="11600.16"/>
        <n v="8406.0499999999993"/>
        <n v="3417.93"/>
        <n v="2152.66"/>
        <n v="8754.9700000000012"/>
        <n v="6710.0399999999991"/>
        <n v="19471.439999999999"/>
        <n v="7047.04"/>
        <n v="9947.7199999999993"/>
        <n v="5549.9"/>
        <n v="9882.7199999999993"/>
        <n v="5790.75"/>
        <n v="11870.08"/>
        <n v="7867.5599999999995"/>
        <n v="10893.080000000002"/>
        <n v="15613.08"/>
        <n v="3383.36"/>
        <n v="3089.3999999999996"/>
        <n v="2379.66"/>
        <n v="10564.199999999999"/>
        <n v="19418.64"/>
        <n v="2028.86"/>
        <n v="14885.460000000001"/>
        <n v="8177.84"/>
        <n v="6598.14"/>
        <n v="5684.16"/>
        <n v="7487.7"/>
        <n v="19155.420000000002"/>
        <n v="7897.68"/>
        <n v="1729.96"/>
        <n v="13789.019999999999"/>
        <n v="26882.82"/>
        <n v="6204.87"/>
        <n v="682.24"/>
        <n v="6878.1"/>
        <n v="13026.75"/>
        <n v="6859.26"/>
        <n v="7507.1"/>
        <n v="20397.16"/>
        <n v="18587.460000000003"/>
        <n v="7474.16"/>
        <n v="11722.8"/>
        <n v="2222.3999999999996"/>
        <n v="9272.4800000000014"/>
        <n v="7980.88"/>
        <n v="1856.64"/>
      </sharedItems>
    </cacheField>
    <cacheField name="Total_discount" numFmtId="165">
      <sharedItems containsSemiMixedTypes="0" containsString="0" containsNumber="1" minValue="0" maxValue="4600.26" count="158">
        <n v="828.87199999999996"/>
        <n v="660.76800000000003"/>
        <n v="0"/>
        <n v="456.55799999999994"/>
        <n v="2032.8000000000002"/>
        <n v="772.51200000000006"/>
        <n v="790.51800000000003"/>
        <n v="1289.364"/>
        <n v="275.84700000000004"/>
        <n v="73.730999999999995"/>
        <n v="471.846"/>
        <n v="2820.5729999999999"/>
        <n v="834.10599999999999"/>
        <n v="287.798"/>
        <n v="1173.7574999999999"/>
        <n v="4208.2040000000006"/>
        <n v="1316.3700000000001"/>
        <n v="509.36000000000007"/>
        <n v="3915.9639999999999"/>
        <n v="815.976"/>
        <n v="740.24800000000005"/>
        <n v="93.909000000000006"/>
        <n v="1868.346"/>
        <n v="480.72600000000006"/>
        <n v="725.35500000000002"/>
        <n v="920.88900000000001"/>
        <n v="640.29000000000008"/>
        <n v="967.89"/>
        <n v="840.63000000000011"/>
        <n v="1133.712"/>
        <n v="378.41399999999999"/>
        <n v="775.53300000000002"/>
        <n v="1507.5255"/>
        <n v="1654.2254999999998"/>
        <n v="1726.8150000000003"/>
        <n v="1025.98"/>
        <n v="918.09299999999996"/>
        <n v="1597.615"/>
        <n v="2209.0499999999997"/>
        <n v="1470.5040000000001"/>
        <n v="4510.03"/>
        <n v="465.2700000000001"/>
        <n v="306.44099999999997"/>
        <n v="858.63400000000001"/>
        <n v="1697.2200000000003"/>
        <n v="1842.3"/>
        <n v="1838.08"/>
        <n v="148.322"/>
        <n v="249.76400000000001"/>
        <n v="1106.6400000000001"/>
        <n v="1587.307"/>
        <n v="3418.8019999999997"/>
        <n v="275.02500000000003"/>
        <n v="2328.0749999999998"/>
        <n v="525.86400000000003"/>
        <n v="342.83500000000004"/>
        <n v="561.14300000000003"/>
        <n v="40.240499999999997"/>
        <n v="30.433"/>
        <n v="809.65499999999997"/>
        <n v="804.45"/>
        <n v="3969.16"/>
        <n v="911.44500000000005"/>
        <n v="181.32450000000003"/>
        <n v="2324.6460000000002"/>
        <n v="553.05600000000004"/>
        <n v="374.73800000000006"/>
        <n v="467.55600000000004"/>
        <n v="1904.6444999999999"/>
        <n v="1011.5920000000001"/>
        <n v="440.62"/>
        <n v="72.77300000000001"/>
        <n v="1707.0494999999999"/>
        <n v="4403.9720000000007"/>
        <n v="289.89"/>
        <n v="1231.6185"/>
        <n v="1326.402"/>
        <n v="1653.86"/>
        <n v="996.149"/>
        <n v="792.15200000000004"/>
        <n v="2636.634"/>
        <n v="1538.5920000000001"/>
        <n v="3081.2490000000003"/>
        <n v="3462.5880000000006"/>
        <n v="1020.1940000000001"/>
        <n v="1366.9845000000003"/>
        <n v="1568.288"/>
        <n v="1185.8690000000001"/>
        <n v="179.04149999999998"/>
        <n v="132.21800000000002"/>
        <n v="249.82"/>
        <n v="709.95400000000006"/>
        <n v="303.17399999999998"/>
        <n v="191.458"/>
        <n v="161.68800000000002"/>
        <n v="1014.56"/>
        <n v="4600.26"/>
        <n v="106.0095"/>
        <n v="551.50799999999992"/>
        <n v="303.37"/>
        <n v="460.11200000000002"/>
        <n v="683.08800000000008"/>
        <n v="3399.2900000000004"/>
        <n v="125.0865"/>
        <n v="656.15200000000004"/>
        <n v="204.69600000000003"/>
        <n v="765.72850000000005"/>
        <n v="3437.9279999999999"/>
        <n v="2232.87"/>
        <n v="4414.3460000000005"/>
        <n v="310.58400000000006"/>
        <n v="1430.4780000000001"/>
        <n v="875.31600000000003"/>
        <n v="1895.3059999999998"/>
        <n v="364.43550000000005"/>
        <n v="61.884000000000007"/>
        <n v="1592.3340000000001"/>
        <n v="745.05000000000007"/>
        <n v="217.5575"/>
        <n v="775.97100000000012"/>
        <n v="1112.6210000000001"/>
        <n v="1160.0160000000001"/>
        <n v="1681.21"/>
        <n v="170.8965"/>
        <n v="215.26599999999999"/>
        <n v="1342.0079999999998"/>
        <n v="3894.288"/>
        <n v="1409.4080000000001"/>
        <n v="994.77199999999993"/>
        <n v="1109.98"/>
        <n v="988.27199999999993"/>
        <n v="579.07500000000005"/>
        <n v="1187.008"/>
        <n v="786.75599999999997"/>
        <n v="1089.3080000000002"/>
        <n v="3122.616"/>
        <n v="475.93200000000002"/>
        <n v="2112.8399999999997"/>
        <n v="3883.7280000000001"/>
        <n v="304.32899999999995"/>
        <n v="2977.0920000000006"/>
        <n v="817.78400000000011"/>
        <n v="568.41600000000005"/>
        <n v="1497.54"/>
        <n v="957.77100000000019"/>
        <n v="394.88400000000001"/>
        <n v="86.498000000000005"/>
        <n v="2757.8040000000001"/>
        <n v="620.48700000000008"/>
        <n v="1375.6200000000001"/>
        <n v="2605.3500000000004"/>
        <n v="1126.0650000000001"/>
        <n v="1019.8580000000001"/>
        <n v="1858.7460000000003"/>
        <n v="1121.124"/>
        <n v="2344.56"/>
        <n v="399.04400000000004"/>
        <n v="92.832000000000008"/>
      </sharedItems>
    </cacheField>
    <cacheField name="Total_purchase" numFmtId="165">
      <sharedItems containsSemiMixedTypes="0" containsString="0" containsNumber="1" minValue="247.536" maxValue="27435.62"/>
    </cacheField>
    <cacheField name="Buying_status" numFmtId="0">
      <sharedItems containsBlank="1" count="2">
        <s v="BUY"/>
        <m/>
      </sharedItems>
    </cacheField>
    <cacheField name="TIMESTAMP" numFmtId="164">
      <sharedItems containsDate="1" containsMixedTypes="1" minDate="2025-04-10T11:28:10" maxDate="2025-04-10T11:28:10" count="2">
        <d v="2025-04-10T11:28:10"/>
        <s v=""/>
      </sharedItems>
    </cacheField>
  </cacheFields>
  <extLst>
    <ext xmlns:x14="http://schemas.microsoft.com/office/spreadsheetml/2009/9/main" uri="{725AE2AE-9491-48be-B2B4-4EB974FC3084}">
      <x14:pivotCacheDefinition pivotCacheId="1174792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x v="0"/>
    <x v="0"/>
    <x v="0"/>
    <x v="0"/>
    <n v="331.55"/>
    <x v="0"/>
    <x v="0"/>
    <n v="3315.4879999999998"/>
    <x v="0"/>
    <x v="0"/>
  </r>
  <r>
    <x v="1"/>
    <x v="1"/>
    <x v="0"/>
    <x v="1"/>
    <x v="1"/>
    <x v="1"/>
    <x v="0"/>
    <x v="1"/>
    <n v="440.51"/>
    <x v="1"/>
    <x v="1"/>
    <n v="2643.0720000000001"/>
    <x v="1"/>
    <x v="1"/>
  </r>
  <r>
    <x v="2"/>
    <x v="2"/>
    <x v="1"/>
    <x v="0"/>
    <x v="2"/>
    <x v="2"/>
    <x v="1"/>
    <x v="2"/>
    <n v="285.33999999999997"/>
    <x v="2"/>
    <x v="2"/>
    <n v="12126.78"/>
    <x v="1"/>
    <x v="1"/>
  </r>
  <r>
    <x v="3"/>
    <x v="1"/>
    <x v="2"/>
    <x v="2"/>
    <x v="3"/>
    <x v="0"/>
    <x v="2"/>
    <x v="2"/>
    <n v="161.69999999999999"/>
    <x v="3"/>
    <x v="3"/>
    <n v="2587.1619999999998"/>
    <x v="1"/>
    <x v="1"/>
  </r>
  <r>
    <x v="4"/>
    <x v="3"/>
    <x v="3"/>
    <x v="0"/>
    <x v="4"/>
    <x v="3"/>
    <x v="0"/>
    <x v="3"/>
    <n v="271.04000000000002"/>
    <x v="4"/>
    <x v="4"/>
    <n v="8131.2"/>
    <x v="0"/>
    <x v="0"/>
  </r>
  <r>
    <x v="5"/>
    <x v="4"/>
    <x v="3"/>
    <x v="3"/>
    <x v="5"/>
    <x v="4"/>
    <x v="3"/>
    <x v="4"/>
    <n v="304.18"/>
    <x v="5"/>
    <x v="5"/>
    <n v="6952.6080000000002"/>
    <x v="1"/>
    <x v="1"/>
  </r>
  <r>
    <x v="6"/>
    <x v="5"/>
    <x v="0"/>
    <x v="2"/>
    <x v="6"/>
    <x v="3"/>
    <x v="4"/>
    <x v="4"/>
    <n v="312.91000000000003"/>
    <x v="6"/>
    <x v="6"/>
    <n v="15019.842000000001"/>
    <x v="1"/>
    <x v="1"/>
  </r>
  <r>
    <x v="7"/>
    <x v="6"/>
    <x v="1"/>
    <x v="3"/>
    <x v="7"/>
    <x v="5"/>
    <x v="0"/>
    <x v="5"/>
    <n v="300.85000000000002"/>
    <x v="7"/>
    <x v="7"/>
    <n v="5157.4560000000001"/>
    <x v="1"/>
    <x v="1"/>
  </r>
  <r>
    <x v="8"/>
    <x v="7"/>
    <x v="4"/>
    <x v="0"/>
    <x v="8"/>
    <x v="6"/>
    <x v="4"/>
    <x v="5"/>
    <n v="190.59"/>
    <x v="8"/>
    <x v="8"/>
    <n v="5241.0930000000008"/>
    <x v="0"/>
    <x v="0"/>
  </r>
  <r>
    <x v="9"/>
    <x v="8"/>
    <x v="4"/>
    <x v="1"/>
    <x v="9"/>
    <x v="7"/>
    <x v="4"/>
    <x v="5"/>
    <n v="350.22"/>
    <x v="9"/>
    <x v="9"/>
    <n v="1400.8889999999999"/>
    <x v="1"/>
    <x v="1"/>
  </r>
  <r>
    <x v="10"/>
    <x v="9"/>
    <x v="0"/>
    <x v="4"/>
    <x v="10"/>
    <x v="5"/>
    <x v="4"/>
    <x v="6"/>
    <n v="672.38"/>
    <x v="10"/>
    <x v="10"/>
    <n v="8965.0740000000005"/>
    <x v="1"/>
    <x v="1"/>
  </r>
  <r>
    <x v="10"/>
    <x v="8"/>
    <x v="4"/>
    <x v="0"/>
    <x v="11"/>
    <x v="8"/>
    <x v="2"/>
    <x v="7"/>
    <n v="456.66"/>
    <x v="11"/>
    <x v="11"/>
    <n v="15983.246999999999"/>
    <x v="1"/>
    <x v="1"/>
  </r>
  <r>
    <x v="5"/>
    <x v="4"/>
    <x v="4"/>
    <x v="0"/>
    <x v="12"/>
    <x v="8"/>
    <x v="4"/>
    <x v="8"/>
    <n v="452.8"/>
    <x v="12"/>
    <x v="12"/>
    <n v="15848.013999999999"/>
    <x v="1"/>
    <x v="1"/>
  </r>
  <r>
    <x v="11"/>
    <x v="1"/>
    <x v="0"/>
    <x v="3"/>
    <x v="13"/>
    <x v="9"/>
    <x v="4"/>
    <x v="8"/>
    <n v="273.41000000000003"/>
    <x v="13"/>
    <x v="13"/>
    <n v="5468.1620000000003"/>
    <x v="1"/>
    <x v="1"/>
  </r>
  <r>
    <x v="12"/>
    <x v="10"/>
    <x v="3"/>
    <x v="3"/>
    <x v="14"/>
    <x v="10"/>
    <x v="2"/>
    <x v="9"/>
    <n v="155.19999999999999"/>
    <x v="14"/>
    <x v="14"/>
    <n v="6651.2924999999996"/>
    <x v="1"/>
    <x v="1"/>
  </r>
  <r>
    <x v="3"/>
    <x v="11"/>
    <x v="2"/>
    <x v="2"/>
    <x v="15"/>
    <x v="8"/>
    <x v="0"/>
    <x v="10"/>
    <n v="300.58999999999997"/>
    <x v="15"/>
    <x v="15"/>
    <n v="16832.815999999999"/>
    <x v="1"/>
    <x v="1"/>
  </r>
  <r>
    <x v="13"/>
    <x v="1"/>
    <x v="2"/>
    <x v="0"/>
    <x v="16"/>
    <x v="11"/>
    <x v="2"/>
    <x v="11"/>
    <n v="298.38"/>
    <x v="16"/>
    <x v="16"/>
    <n v="7459.4300000000012"/>
    <x v="1"/>
    <x v="1"/>
  </r>
  <r>
    <x v="6"/>
    <x v="12"/>
    <x v="0"/>
    <x v="0"/>
    <x v="17"/>
    <x v="0"/>
    <x v="0"/>
    <x v="11"/>
    <n v="203.74"/>
    <x v="17"/>
    <x v="17"/>
    <n v="2037.44"/>
    <x v="1"/>
    <x v="1"/>
  </r>
  <r>
    <x v="14"/>
    <x v="13"/>
    <x v="0"/>
    <x v="0"/>
    <x v="18"/>
    <x v="12"/>
    <x v="0"/>
    <x v="12"/>
    <n v="481.96"/>
    <x v="18"/>
    <x v="18"/>
    <n v="15663.856"/>
    <x v="1"/>
    <x v="1"/>
  </r>
  <r>
    <x v="7"/>
    <x v="6"/>
    <x v="4"/>
    <x v="2"/>
    <x v="19"/>
    <x v="0"/>
    <x v="1"/>
    <x v="13"/>
    <n v="161.26"/>
    <x v="19"/>
    <x v="2"/>
    <n v="2580.08"/>
    <x v="1"/>
    <x v="1"/>
  </r>
  <r>
    <x v="5"/>
    <x v="14"/>
    <x v="2"/>
    <x v="1"/>
    <x v="20"/>
    <x v="6"/>
    <x v="1"/>
    <x v="14"/>
    <n v="476.65"/>
    <x v="20"/>
    <x v="2"/>
    <n v="10486.3"/>
    <x v="1"/>
    <x v="1"/>
  </r>
  <r>
    <x v="15"/>
    <x v="1"/>
    <x v="3"/>
    <x v="2"/>
    <x v="21"/>
    <x v="8"/>
    <x v="2"/>
    <x v="15"/>
    <n v="82.57"/>
    <x v="21"/>
    <x v="19"/>
    <n v="4623.8640000000005"/>
    <x v="1"/>
    <x v="1"/>
  </r>
  <r>
    <x v="0"/>
    <x v="6"/>
    <x v="0"/>
    <x v="0"/>
    <x v="22"/>
    <x v="13"/>
    <x v="1"/>
    <x v="15"/>
    <n v="297.27"/>
    <x v="22"/>
    <x v="2"/>
    <n v="6688.53"/>
    <x v="1"/>
    <x v="1"/>
  </r>
  <r>
    <x v="11"/>
    <x v="6"/>
    <x v="4"/>
    <x v="2"/>
    <x v="23"/>
    <x v="5"/>
    <x v="1"/>
    <x v="15"/>
    <n v="176.59"/>
    <x v="23"/>
    <x v="2"/>
    <n v="4238.22"/>
    <x v="1"/>
    <x v="1"/>
  </r>
  <r>
    <x v="1"/>
    <x v="6"/>
    <x v="4"/>
    <x v="4"/>
    <x v="24"/>
    <x v="4"/>
    <x v="3"/>
    <x v="16"/>
    <n v="374.75"/>
    <x v="24"/>
    <x v="20"/>
    <n v="6662.232"/>
    <x v="1"/>
    <x v="1"/>
  </r>
  <r>
    <x v="9"/>
    <x v="15"/>
    <x v="2"/>
    <x v="2"/>
    <x v="25"/>
    <x v="14"/>
    <x v="1"/>
    <x v="16"/>
    <n v="293.27999999999997"/>
    <x v="25"/>
    <x v="2"/>
    <n v="21116.159999999996"/>
    <x v="1"/>
    <x v="1"/>
  </r>
  <r>
    <x v="4"/>
    <x v="16"/>
    <x v="3"/>
    <x v="3"/>
    <x v="26"/>
    <x v="2"/>
    <x v="1"/>
    <x v="17"/>
    <n v="236.44"/>
    <x v="26"/>
    <x v="2"/>
    <n v="11484.18"/>
    <x v="1"/>
    <x v="1"/>
  </r>
  <r>
    <x v="5"/>
    <x v="1"/>
    <x v="4"/>
    <x v="0"/>
    <x v="27"/>
    <x v="7"/>
    <x v="4"/>
    <x v="18"/>
    <n v="356.85"/>
    <x v="27"/>
    <x v="21"/>
    <n v="1784.271"/>
    <x v="1"/>
    <x v="1"/>
  </r>
  <r>
    <x v="16"/>
    <x v="17"/>
    <x v="1"/>
    <x v="4"/>
    <x v="28"/>
    <x v="15"/>
    <x v="3"/>
    <x v="19"/>
    <n v="398.25"/>
    <x v="28"/>
    <x v="22"/>
    <n v="16815.113999999998"/>
    <x v="1"/>
    <x v="1"/>
  </r>
  <r>
    <x v="16"/>
    <x v="3"/>
    <x v="2"/>
    <x v="2"/>
    <x v="29"/>
    <x v="1"/>
    <x v="0"/>
    <x v="19"/>
    <n v="160.24"/>
    <x v="29"/>
    <x v="23"/>
    <n v="1922.904"/>
    <x v="1"/>
    <x v="1"/>
  </r>
  <r>
    <x v="17"/>
    <x v="18"/>
    <x v="3"/>
    <x v="2"/>
    <x v="30"/>
    <x v="16"/>
    <x v="3"/>
    <x v="20"/>
    <n v="326.41000000000003"/>
    <x v="30"/>
    <x v="24"/>
    <n v="6528.1949999999997"/>
    <x v="1"/>
    <x v="1"/>
  </r>
  <r>
    <x v="15"/>
    <x v="19"/>
    <x v="4"/>
    <x v="0"/>
    <x v="31"/>
    <x v="14"/>
    <x v="4"/>
    <x v="21"/>
    <n v="388.82"/>
    <x v="31"/>
    <x v="25"/>
    <n v="17496.891"/>
    <x v="1"/>
    <x v="1"/>
  </r>
  <r>
    <x v="6"/>
    <x v="13"/>
    <x v="0"/>
    <x v="3"/>
    <x v="32"/>
    <x v="16"/>
    <x v="2"/>
    <x v="21"/>
    <n v="253.98"/>
    <x v="32"/>
    <x v="26"/>
    <n v="3628.3100000000004"/>
    <x v="1"/>
    <x v="1"/>
  </r>
  <r>
    <x v="18"/>
    <x v="11"/>
    <x v="2"/>
    <x v="2"/>
    <x v="33"/>
    <x v="11"/>
    <x v="3"/>
    <x v="22"/>
    <n v="217.78"/>
    <x v="33"/>
    <x v="27"/>
    <n v="8711.01"/>
    <x v="1"/>
    <x v="1"/>
  </r>
  <r>
    <x v="19"/>
    <x v="17"/>
    <x v="3"/>
    <x v="4"/>
    <x v="34"/>
    <x v="8"/>
    <x v="4"/>
    <x v="22"/>
    <n v="513.38"/>
    <x v="34"/>
    <x v="28"/>
    <n v="15971.970000000001"/>
    <x v="1"/>
    <x v="1"/>
  </r>
  <r>
    <x v="1"/>
    <x v="4"/>
    <x v="0"/>
    <x v="0"/>
    <x v="35"/>
    <x v="3"/>
    <x v="0"/>
    <x v="22"/>
    <n v="151.16"/>
    <x v="35"/>
    <x v="29"/>
    <n v="4534.848"/>
    <x v="1"/>
    <x v="1"/>
  </r>
  <r>
    <x v="0"/>
    <x v="18"/>
    <x v="1"/>
    <x v="4"/>
    <x v="36"/>
    <x v="13"/>
    <x v="4"/>
    <x v="22"/>
    <n v="359.49"/>
    <x v="36"/>
    <x v="30"/>
    <n v="7189.866"/>
    <x v="1"/>
    <x v="1"/>
  </r>
  <r>
    <x v="16"/>
    <x v="14"/>
    <x v="4"/>
    <x v="3"/>
    <x v="37"/>
    <x v="6"/>
    <x v="4"/>
    <x v="23"/>
    <n v="468.84"/>
    <x v="37"/>
    <x v="31"/>
    <n v="14735.127"/>
    <x v="1"/>
    <x v="1"/>
  </r>
  <r>
    <x v="13"/>
    <x v="20"/>
    <x v="4"/>
    <x v="3"/>
    <x v="38"/>
    <x v="12"/>
    <x v="2"/>
    <x v="23"/>
    <n v="229.99"/>
    <x v="38"/>
    <x v="32"/>
    <n v="8542.6445000000003"/>
    <x v="1"/>
    <x v="1"/>
  </r>
  <r>
    <x v="20"/>
    <x v="21"/>
    <x v="1"/>
    <x v="0"/>
    <x v="39"/>
    <x v="15"/>
    <x v="2"/>
    <x v="24"/>
    <n v="197.35"/>
    <x v="39"/>
    <x v="33"/>
    <n v="9373.9444999999978"/>
    <x v="1"/>
    <x v="1"/>
  </r>
  <r>
    <x v="3"/>
    <x v="10"/>
    <x v="2"/>
    <x v="0"/>
    <x v="40"/>
    <x v="10"/>
    <x v="3"/>
    <x v="25"/>
    <n v="414.44"/>
    <x v="40"/>
    <x v="34"/>
    <n v="15541.335000000001"/>
    <x v="1"/>
    <x v="1"/>
  </r>
  <r>
    <x v="16"/>
    <x v="3"/>
    <x v="4"/>
    <x v="4"/>
    <x v="41"/>
    <x v="16"/>
    <x v="0"/>
    <x v="26"/>
    <n v="369.35"/>
    <x v="41"/>
    <x v="35"/>
    <n v="4103.92"/>
    <x v="1"/>
    <x v="1"/>
  </r>
  <r>
    <x v="11"/>
    <x v="19"/>
    <x v="1"/>
    <x v="4"/>
    <x v="42"/>
    <x v="6"/>
    <x v="2"/>
    <x v="26"/>
    <n v="212.83"/>
    <x v="42"/>
    <x v="36"/>
    <n v="5202.527"/>
    <x v="1"/>
    <x v="1"/>
  </r>
  <r>
    <x v="18"/>
    <x v="3"/>
    <x v="4"/>
    <x v="0"/>
    <x v="43"/>
    <x v="15"/>
    <x v="3"/>
    <x v="27"/>
    <n v="302.70999999999998"/>
    <x v="43"/>
    <x v="37"/>
    <n v="14378.535"/>
    <x v="1"/>
    <x v="1"/>
  </r>
  <r>
    <x v="7"/>
    <x v="21"/>
    <x v="3"/>
    <x v="3"/>
    <x v="44"/>
    <x v="3"/>
    <x v="2"/>
    <x v="27"/>
    <n v="365.11"/>
    <x v="44"/>
    <x v="38"/>
    <n v="12517.95"/>
    <x v="1"/>
    <x v="1"/>
  </r>
  <r>
    <x v="2"/>
    <x v="22"/>
    <x v="4"/>
    <x v="2"/>
    <x v="45"/>
    <x v="7"/>
    <x v="1"/>
    <x v="28"/>
    <n v="214.18"/>
    <x v="45"/>
    <x v="2"/>
    <n v="1713.4"/>
    <x v="1"/>
    <x v="1"/>
  </r>
  <r>
    <x v="17"/>
    <x v="19"/>
    <x v="4"/>
    <x v="4"/>
    <x v="46"/>
    <x v="4"/>
    <x v="2"/>
    <x v="28"/>
    <n v="468.72"/>
    <x v="46"/>
    <x v="39"/>
    <n v="8332.8559999999998"/>
    <x v="1"/>
    <x v="1"/>
  </r>
  <r>
    <x v="21"/>
    <x v="6"/>
    <x v="3"/>
    <x v="4"/>
    <x v="47"/>
    <x v="3"/>
    <x v="1"/>
    <x v="29"/>
    <n v="450.71"/>
    <x v="47"/>
    <x v="2"/>
    <n v="12018.84"/>
    <x v="1"/>
    <x v="1"/>
  </r>
  <r>
    <x v="18"/>
    <x v="4"/>
    <x v="1"/>
    <x v="3"/>
    <x v="48"/>
    <x v="15"/>
    <x v="0"/>
    <x v="30"/>
    <n v="332.32"/>
    <x v="48"/>
    <x v="40"/>
    <n v="18040.12"/>
    <x v="1"/>
    <x v="1"/>
  </r>
  <r>
    <x v="13"/>
    <x v="16"/>
    <x v="2"/>
    <x v="2"/>
    <x v="49"/>
    <x v="5"/>
    <x v="3"/>
    <x v="31"/>
    <n v="174.48"/>
    <x v="49"/>
    <x v="41"/>
    <n v="4187.43"/>
    <x v="1"/>
    <x v="1"/>
  </r>
  <r>
    <x v="5"/>
    <x v="7"/>
    <x v="2"/>
    <x v="2"/>
    <x v="50"/>
    <x v="5"/>
    <x v="4"/>
    <x v="32"/>
    <n v="242.6"/>
    <x v="50"/>
    <x v="42"/>
    <n v="5822.3789999999999"/>
    <x v="1"/>
    <x v="1"/>
  </r>
  <r>
    <x v="19"/>
    <x v="3"/>
    <x v="2"/>
    <x v="1"/>
    <x v="51"/>
    <x v="9"/>
    <x v="3"/>
    <x v="33"/>
    <n v="551.98"/>
    <x v="51"/>
    <x v="43"/>
    <n v="7727.7060000000001"/>
    <x v="1"/>
    <x v="1"/>
  </r>
  <r>
    <x v="4"/>
    <x v="23"/>
    <x v="2"/>
    <x v="3"/>
    <x v="52"/>
    <x v="7"/>
    <x v="1"/>
    <x v="34"/>
    <n v="380.43"/>
    <x v="52"/>
    <x v="2"/>
    <n v="2173.86"/>
    <x v="1"/>
    <x v="1"/>
  </r>
  <r>
    <x v="22"/>
    <x v="14"/>
    <x v="0"/>
    <x v="0"/>
    <x v="53"/>
    <x v="14"/>
    <x v="3"/>
    <x v="35"/>
    <n v="339.44"/>
    <x v="53"/>
    <x v="44"/>
    <n v="15274.98"/>
    <x v="1"/>
    <x v="1"/>
  </r>
  <r>
    <x v="8"/>
    <x v="9"/>
    <x v="3"/>
    <x v="2"/>
    <x v="54"/>
    <x v="10"/>
    <x v="2"/>
    <x v="36"/>
    <n v="173.99"/>
    <x v="54"/>
    <x v="45"/>
    <n v="10439.700000000001"/>
    <x v="1"/>
    <x v="1"/>
  </r>
  <r>
    <x v="3"/>
    <x v="1"/>
    <x v="2"/>
    <x v="3"/>
    <x v="55"/>
    <x v="11"/>
    <x v="0"/>
    <x v="36"/>
    <n v="257.33"/>
    <x v="55"/>
    <x v="46"/>
    <n v="7352.32"/>
    <x v="1"/>
    <x v="1"/>
  </r>
  <r>
    <x v="4"/>
    <x v="24"/>
    <x v="4"/>
    <x v="0"/>
    <x v="56"/>
    <x v="6"/>
    <x v="1"/>
    <x v="37"/>
    <n v="389.3"/>
    <x v="56"/>
    <x v="2"/>
    <n v="10705.86"/>
    <x v="1"/>
    <x v="1"/>
  </r>
  <r>
    <x v="12"/>
    <x v="23"/>
    <x v="3"/>
    <x v="2"/>
    <x v="57"/>
    <x v="17"/>
    <x v="0"/>
    <x v="38"/>
    <n v="148.32"/>
    <x v="57"/>
    <x v="47"/>
    <n v="593.28800000000001"/>
    <x v="1"/>
    <x v="1"/>
  </r>
  <r>
    <x v="23"/>
    <x v="9"/>
    <x v="3"/>
    <x v="0"/>
    <x v="58"/>
    <x v="7"/>
    <x v="3"/>
    <x v="39"/>
    <n v="449.58"/>
    <x v="58"/>
    <x v="48"/>
    <n v="2247.8759999999997"/>
    <x v="1"/>
    <x v="1"/>
  </r>
  <r>
    <x v="1"/>
    <x v="20"/>
    <x v="0"/>
    <x v="1"/>
    <x v="59"/>
    <x v="2"/>
    <x v="1"/>
    <x v="39"/>
    <n v="680.18"/>
    <x v="59"/>
    <x v="2"/>
    <n v="23126.12"/>
    <x v="1"/>
    <x v="1"/>
  </r>
  <r>
    <x v="18"/>
    <x v="6"/>
    <x v="1"/>
    <x v="0"/>
    <x v="60"/>
    <x v="4"/>
    <x v="3"/>
    <x v="40"/>
    <n v="497.99"/>
    <x v="60"/>
    <x v="49"/>
    <n v="9959.76"/>
    <x v="1"/>
    <x v="1"/>
  </r>
  <r>
    <x v="9"/>
    <x v="18"/>
    <x v="4"/>
    <x v="4"/>
    <x v="61"/>
    <x v="13"/>
    <x v="1"/>
    <x v="41"/>
    <n v="220.05"/>
    <x v="61"/>
    <x v="2"/>
    <n v="4400.91"/>
    <x v="1"/>
    <x v="1"/>
  </r>
  <r>
    <x v="7"/>
    <x v="6"/>
    <x v="1"/>
    <x v="3"/>
    <x v="62"/>
    <x v="2"/>
    <x v="3"/>
    <x v="42"/>
    <n v="294.12"/>
    <x v="62"/>
    <x v="50"/>
    <n v="14285.762999999999"/>
    <x v="1"/>
    <x v="1"/>
  </r>
  <r>
    <x v="23"/>
    <x v="0"/>
    <x v="0"/>
    <x v="2"/>
    <x v="63"/>
    <x v="2"/>
    <x v="0"/>
    <x v="42"/>
    <n v="201.11"/>
    <x v="63"/>
    <x v="51"/>
    <n v="13675.207999999999"/>
    <x v="1"/>
    <x v="1"/>
  </r>
  <r>
    <x v="12"/>
    <x v="21"/>
    <x v="2"/>
    <x v="2"/>
    <x v="64"/>
    <x v="16"/>
    <x v="4"/>
    <x v="43"/>
    <n v="261.27"/>
    <x v="64"/>
    <x v="52"/>
    <n v="5225.4750000000004"/>
    <x v="1"/>
    <x v="1"/>
  </r>
  <r>
    <x v="23"/>
    <x v="3"/>
    <x v="3"/>
    <x v="3"/>
    <x v="65"/>
    <x v="10"/>
    <x v="2"/>
    <x v="44"/>
    <n v="307.82"/>
    <x v="65"/>
    <x v="53"/>
    <n v="13192.424999999999"/>
    <x v="1"/>
    <x v="1"/>
  </r>
  <r>
    <x v="22"/>
    <x v="6"/>
    <x v="2"/>
    <x v="0"/>
    <x v="66"/>
    <x v="3"/>
    <x v="4"/>
    <x v="45"/>
    <n v="333.05"/>
    <x v="66"/>
    <x v="54"/>
    <n v="9991.4160000000011"/>
    <x v="1"/>
    <x v="1"/>
  </r>
  <r>
    <x v="24"/>
    <x v="18"/>
    <x v="0"/>
    <x v="3"/>
    <x v="67"/>
    <x v="16"/>
    <x v="4"/>
    <x v="45"/>
    <n v="455.97"/>
    <x v="67"/>
    <x v="55"/>
    <n v="6513.8649999999998"/>
    <x v="1"/>
    <x v="1"/>
  </r>
  <r>
    <x v="18"/>
    <x v="13"/>
    <x v="3"/>
    <x v="2"/>
    <x v="68"/>
    <x v="6"/>
    <x v="4"/>
    <x v="46"/>
    <n v="242.31"/>
    <x v="68"/>
    <x v="56"/>
    <n v="10661.717000000001"/>
    <x v="1"/>
    <x v="1"/>
  </r>
  <r>
    <x v="13"/>
    <x v="0"/>
    <x v="4"/>
    <x v="4"/>
    <x v="69"/>
    <x v="17"/>
    <x v="4"/>
    <x v="47"/>
    <n v="344.06"/>
    <x v="69"/>
    <x v="57"/>
    <n v="764.56949999999995"/>
    <x v="1"/>
    <x v="1"/>
  </r>
  <r>
    <x v="4"/>
    <x v="18"/>
    <x v="4"/>
    <x v="2"/>
    <x v="70"/>
    <x v="17"/>
    <x v="4"/>
    <x v="48"/>
    <n v="144.56"/>
    <x v="70"/>
    <x v="58"/>
    <n v="578.22699999999998"/>
    <x v="1"/>
    <x v="1"/>
  </r>
  <r>
    <x v="24"/>
    <x v="25"/>
    <x v="2"/>
    <x v="4"/>
    <x v="71"/>
    <x v="15"/>
    <x v="1"/>
    <x v="49"/>
    <n v="441.54"/>
    <x v="71"/>
    <x v="2"/>
    <n v="18642.8"/>
    <x v="1"/>
    <x v="1"/>
  </r>
  <r>
    <x v="25"/>
    <x v="18"/>
    <x v="1"/>
    <x v="2"/>
    <x v="72"/>
    <x v="11"/>
    <x v="2"/>
    <x v="50"/>
    <n v="114.7"/>
    <x v="72"/>
    <x v="59"/>
    <n v="4588.0450000000001"/>
    <x v="1"/>
    <x v="1"/>
  </r>
  <r>
    <x v="1"/>
    <x v="26"/>
    <x v="2"/>
    <x v="0"/>
    <x v="73"/>
    <x v="16"/>
    <x v="0"/>
    <x v="50"/>
    <n v="257.42"/>
    <x v="73"/>
    <x v="60"/>
    <n v="3217.8"/>
    <x v="1"/>
    <x v="1"/>
  </r>
  <r>
    <x v="25"/>
    <x v="9"/>
    <x v="0"/>
    <x v="2"/>
    <x v="74"/>
    <x v="12"/>
    <x v="0"/>
    <x v="51"/>
    <n v="305.32"/>
    <x v="74"/>
    <x v="61"/>
    <n v="15876.64"/>
    <x v="1"/>
    <x v="1"/>
  </r>
  <r>
    <x v="1"/>
    <x v="5"/>
    <x v="0"/>
    <x v="2"/>
    <x v="75"/>
    <x v="16"/>
    <x v="2"/>
    <x v="52"/>
    <n v="258.24"/>
    <x v="75"/>
    <x v="62"/>
    <n v="5164.8550000000005"/>
    <x v="1"/>
    <x v="1"/>
  </r>
  <r>
    <x v="3"/>
    <x v="17"/>
    <x v="4"/>
    <x v="3"/>
    <x v="76"/>
    <x v="1"/>
    <x v="1"/>
    <x v="53"/>
    <n v="441.47"/>
    <x v="76"/>
    <x v="2"/>
    <n v="3784.0199999999995"/>
    <x v="1"/>
    <x v="1"/>
  </r>
  <r>
    <x v="26"/>
    <x v="12"/>
    <x v="3"/>
    <x v="3"/>
    <x v="77"/>
    <x v="9"/>
    <x v="4"/>
    <x v="54"/>
    <n v="172.26"/>
    <x v="77"/>
    <x v="63"/>
    <n v="3445.1655000000001"/>
    <x v="1"/>
    <x v="1"/>
  </r>
  <r>
    <x v="7"/>
    <x v="5"/>
    <x v="0"/>
    <x v="4"/>
    <x v="78"/>
    <x v="17"/>
    <x v="1"/>
    <x v="55"/>
    <n v="500.1"/>
    <x v="78"/>
    <x v="2"/>
    <n v="1111.3399999999999"/>
    <x v="1"/>
    <x v="1"/>
  </r>
  <r>
    <x v="4"/>
    <x v="6"/>
    <x v="1"/>
    <x v="1"/>
    <x v="79"/>
    <x v="14"/>
    <x v="3"/>
    <x v="56"/>
    <n v="581.16"/>
    <x v="79"/>
    <x v="64"/>
    <n v="20921.813999999998"/>
    <x v="1"/>
    <x v="1"/>
  </r>
  <r>
    <x v="5"/>
    <x v="18"/>
    <x v="3"/>
    <x v="0"/>
    <x v="80"/>
    <x v="15"/>
    <x v="1"/>
    <x v="57"/>
    <n v="271.88"/>
    <x v="80"/>
    <x v="2"/>
    <n v="12914.490000000002"/>
    <x v="1"/>
    <x v="1"/>
  </r>
  <r>
    <x v="24"/>
    <x v="7"/>
    <x v="1"/>
    <x v="3"/>
    <x v="81"/>
    <x v="2"/>
    <x v="1"/>
    <x v="57"/>
    <n v="400.29"/>
    <x v="81"/>
    <x v="2"/>
    <n v="19442.73"/>
    <x v="1"/>
    <x v="1"/>
  </r>
  <r>
    <x v="16"/>
    <x v="15"/>
    <x v="4"/>
    <x v="2"/>
    <x v="82"/>
    <x v="9"/>
    <x v="3"/>
    <x v="58"/>
    <n v="177.77"/>
    <x v="82"/>
    <x v="65"/>
    <n v="4977.5040000000008"/>
    <x v="1"/>
    <x v="1"/>
  </r>
  <r>
    <x v="3"/>
    <x v="14"/>
    <x v="4"/>
    <x v="0"/>
    <x v="83"/>
    <x v="9"/>
    <x v="4"/>
    <x v="58"/>
    <n v="406.86"/>
    <x v="83"/>
    <x v="66"/>
    <n v="7120.0219999999999"/>
    <x v="1"/>
    <x v="1"/>
  </r>
  <r>
    <x v="19"/>
    <x v="8"/>
    <x v="0"/>
    <x v="1"/>
    <x v="84"/>
    <x v="0"/>
    <x v="3"/>
    <x v="59"/>
    <n v="526"/>
    <x v="84"/>
    <x v="67"/>
    <n v="4208.0040000000008"/>
    <x v="1"/>
    <x v="1"/>
  </r>
  <r>
    <x v="23"/>
    <x v="0"/>
    <x v="2"/>
    <x v="2"/>
    <x v="85"/>
    <x v="2"/>
    <x v="1"/>
    <x v="59"/>
    <n v="333.97"/>
    <x v="85"/>
    <x v="2"/>
    <n v="22709.789999999997"/>
    <x v="1"/>
    <x v="1"/>
  </r>
  <r>
    <x v="11"/>
    <x v="18"/>
    <x v="1"/>
    <x v="3"/>
    <x v="86"/>
    <x v="13"/>
    <x v="1"/>
    <x v="60"/>
    <n v="305.8"/>
    <x v="86"/>
    <x v="2"/>
    <n v="7863.3"/>
    <x v="1"/>
    <x v="1"/>
  </r>
  <r>
    <x v="26"/>
    <x v="23"/>
    <x v="0"/>
    <x v="4"/>
    <x v="87"/>
    <x v="15"/>
    <x v="1"/>
    <x v="61"/>
    <n v="649.79"/>
    <x v="87"/>
    <x v="2"/>
    <n v="27435.62"/>
    <x v="1"/>
    <x v="1"/>
  </r>
  <r>
    <x v="11"/>
    <x v="3"/>
    <x v="1"/>
    <x v="4"/>
    <x v="88"/>
    <x v="6"/>
    <x v="2"/>
    <x v="62"/>
    <n v="441.53"/>
    <x v="88"/>
    <x v="68"/>
    <n v="10792.985499999999"/>
    <x v="1"/>
    <x v="1"/>
  </r>
  <r>
    <x v="15"/>
    <x v="15"/>
    <x v="2"/>
    <x v="0"/>
    <x v="89"/>
    <x v="18"/>
    <x v="4"/>
    <x v="62"/>
    <n v="480.51"/>
    <x v="89"/>
    <x v="69"/>
    <n v="19220.248"/>
    <x v="1"/>
    <x v="1"/>
  </r>
  <r>
    <x v="5"/>
    <x v="24"/>
    <x v="0"/>
    <x v="3"/>
    <x v="90"/>
    <x v="0"/>
    <x v="3"/>
    <x v="63"/>
    <n v="346.99"/>
    <x v="90"/>
    <x v="70"/>
    <n v="3965.58"/>
    <x v="1"/>
    <x v="1"/>
  </r>
  <r>
    <x v="27"/>
    <x v="1"/>
    <x v="2"/>
    <x v="3"/>
    <x v="91"/>
    <x v="17"/>
    <x v="3"/>
    <x v="64"/>
    <n v="229.23"/>
    <x v="91"/>
    <x v="71"/>
    <n v="654.95699999999999"/>
    <x v="1"/>
    <x v="1"/>
  </r>
  <r>
    <x v="28"/>
    <x v="9"/>
    <x v="1"/>
    <x v="4"/>
    <x v="92"/>
    <x v="12"/>
    <x v="2"/>
    <x v="64"/>
    <n v="334.84"/>
    <x v="92"/>
    <x v="72"/>
    <n v="9673.2805000000008"/>
    <x v="1"/>
    <x v="1"/>
  </r>
  <r>
    <x v="23"/>
    <x v="3"/>
    <x v="0"/>
    <x v="2"/>
    <x v="93"/>
    <x v="15"/>
    <x v="0"/>
    <x v="65"/>
    <n v="231.79"/>
    <x v="93"/>
    <x v="73"/>
    <n v="17615.887999999999"/>
    <x v="1"/>
    <x v="1"/>
  </r>
  <r>
    <x v="29"/>
    <x v="13"/>
    <x v="2"/>
    <x v="0"/>
    <x v="94"/>
    <x v="7"/>
    <x v="2"/>
    <x v="66"/>
    <n v="328.54"/>
    <x v="94"/>
    <x v="74"/>
    <n v="1642.71"/>
    <x v="1"/>
    <x v="1"/>
  </r>
  <r>
    <x v="24"/>
    <x v="2"/>
    <x v="2"/>
    <x v="0"/>
    <x v="95"/>
    <x v="5"/>
    <x v="1"/>
    <x v="67"/>
    <n v="366.99"/>
    <x v="95"/>
    <x v="2"/>
    <n v="5504.88"/>
    <x v="1"/>
    <x v="1"/>
  </r>
  <r>
    <x v="12"/>
    <x v="21"/>
    <x v="0"/>
    <x v="3"/>
    <x v="96"/>
    <x v="9"/>
    <x v="2"/>
    <x v="68"/>
    <n v="348.96"/>
    <x v="96"/>
    <x v="75"/>
    <n v="6979.1715000000004"/>
    <x v="1"/>
    <x v="1"/>
  </r>
  <r>
    <x v="18"/>
    <x v="3"/>
    <x v="3"/>
    <x v="1"/>
    <x v="97"/>
    <x v="6"/>
    <x v="3"/>
    <x v="68"/>
    <n v="542.62"/>
    <x v="97"/>
    <x v="76"/>
    <n v="11937.617999999999"/>
    <x v="1"/>
    <x v="1"/>
  </r>
  <r>
    <x v="2"/>
    <x v="23"/>
    <x v="0"/>
    <x v="4"/>
    <x v="98"/>
    <x v="11"/>
    <x v="0"/>
    <x v="69"/>
    <n v="297.69"/>
    <x v="98"/>
    <x v="77"/>
    <n v="6615.44"/>
    <x v="1"/>
    <x v="1"/>
  </r>
  <r>
    <x v="23"/>
    <x v="3"/>
    <x v="4"/>
    <x v="1"/>
    <x v="99"/>
    <x v="3"/>
    <x v="1"/>
    <x v="69"/>
    <n v="451.1"/>
    <x v="99"/>
    <x v="2"/>
    <n v="10826.28"/>
    <x v="1"/>
    <x v="1"/>
  </r>
  <r>
    <x v="28"/>
    <x v="9"/>
    <x v="3"/>
    <x v="0"/>
    <x v="100"/>
    <x v="2"/>
    <x v="3"/>
    <x v="70"/>
    <n v="210.95"/>
    <x v="100"/>
    <x v="78"/>
    <n v="8965.3410000000003"/>
    <x v="1"/>
    <x v="1"/>
  </r>
  <r>
    <x v="20"/>
    <x v="4"/>
    <x v="3"/>
    <x v="1"/>
    <x v="101"/>
    <x v="4"/>
    <x v="3"/>
    <x v="70"/>
    <n v="445.59"/>
    <x v="101"/>
    <x v="79"/>
    <n v="7129.3680000000004"/>
    <x v="1"/>
    <x v="1"/>
  </r>
  <r>
    <x v="13"/>
    <x v="19"/>
    <x v="4"/>
    <x v="2"/>
    <x v="102"/>
    <x v="12"/>
    <x v="0"/>
    <x v="71"/>
    <n v="202.82"/>
    <x v="102"/>
    <x v="80"/>
    <n v="10546.536"/>
    <x v="1"/>
    <x v="1"/>
  </r>
  <r>
    <x v="1"/>
    <x v="14"/>
    <x v="3"/>
    <x v="2"/>
    <x v="103"/>
    <x v="2"/>
    <x v="1"/>
    <x v="72"/>
    <n v="231.32"/>
    <x v="103"/>
    <x v="2"/>
    <n v="15729.93"/>
    <x v="1"/>
    <x v="1"/>
  </r>
  <r>
    <x v="17"/>
    <x v="13"/>
    <x v="1"/>
    <x v="3"/>
    <x v="104"/>
    <x v="4"/>
    <x v="1"/>
    <x v="73"/>
    <n v="450.29"/>
    <x v="104"/>
    <x v="2"/>
    <n v="10292.32"/>
    <x v="1"/>
    <x v="1"/>
  </r>
  <r>
    <x v="10"/>
    <x v="23"/>
    <x v="2"/>
    <x v="0"/>
    <x v="105"/>
    <x v="4"/>
    <x v="0"/>
    <x v="74"/>
    <n v="307.72000000000003"/>
    <x v="105"/>
    <x v="81"/>
    <n v="6154.3680000000004"/>
    <x v="1"/>
    <x v="1"/>
  </r>
  <r>
    <x v="13"/>
    <x v="3"/>
    <x v="1"/>
    <x v="0"/>
    <x v="106"/>
    <x v="15"/>
    <x v="2"/>
    <x v="74"/>
    <n v="367.59"/>
    <x v="106"/>
    <x v="82"/>
    <n v="17460.411000000004"/>
    <x v="1"/>
    <x v="1"/>
  </r>
  <r>
    <x v="19"/>
    <x v="3"/>
    <x v="0"/>
    <x v="1"/>
    <x v="107"/>
    <x v="13"/>
    <x v="0"/>
    <x v="75"/>
    <n v="769.46"/>
    <x v="107"/>
    <x v="83"/>
    <n v="13850.352000000003"/>
    <x v="1"/>
    <x v="1"/>
  </r>
  <r>
    <x v="17"/>
    <x v="24"/>
    <x v="4"/>
    <x v="1"/>
    <x v="108"/>
    <x v="8"/>
    <x v="3"/>
    <x v="76"/>
    <n v="327.92"/>
    <x v="108"/>
    <x v="84"/>
    <n v="9181.746000000001"/>
    <x v="1"/>
    <x v="1"/>
  </r>
  <r>
    <x v="0"/>
    <x v="7"/>
    <x v="4"/>
    <x v="1"/>
    <x v="109"/>
    <x v="9"/>
    <x v="2"/>
    <x v="76"/>
    <n v="553.29999999999995"/>
    <x v="109"/>
    <x v="85"/>
    <n v="7746.2455000000009"/>
    <x v="1"/>
    <x v="1"/>
  </r>
  <r>
    <x v="25"/>
    <x v="24"/>
    <x v="1"/>
    <x v="0"/>
    <x v="110"/>
    <x v="18"/>
    <x v="3"/>
    <x v="77"/>
    <n v="352.86"/>
    <x v="110"/>
    <x v="86"/>
    <n v="14114.591999999999"/>
    <x v="1"/>
    <x v="1"/>
  </r>
  <r>
    <x v="28"/>
    <x v="3"/>
    <x v="0"/>
    <x v="1"/>
    <x v="111"/>
    <x v="2"/>
    <x v="3"/>
    <x v="78"/>
    <n v="313.91000000000003"/>
    <x v="111"/>
    <x v="87"/>
    <n v="10672.821"/>
    <x v="1"/>
    <x v="1"/>
  </r>
  <r>
    <x v="14"/>
    <x v="26"/>
    <x v="0"/>
    <x v="3"/>
    <x v="112"/>
    <x v="17"/>
    <x v="2"/>
    <x v="78"/>
    <n v="355.1"/>
    <x v="112"/>
    <x v="88"/>
    <n v="1014.5684999999999"/>
    <x v="1"/>
    <x v="1"/>
  </r>
  <r>
    <x v="8"/>
    <x v="9"/>
    <x v="2"/>
    <x v="2"/>
    <x v="113"/>
    <x v="17"/>
    <x v="1"/>
    <x v="79"/>
    <n v="192.76"/>
    <x v="113"/>
    <x v="2"/>
    <n v="771.02"/>
    <x v="1"/>
    <x v="1"/>
  </r>
  <r>
    <x v="23"/>
    <x v="25"/>
    <x v="3"/>
    <x v="1"/>
    <x v="114"/>
    <x v="17"/>
    <x v="0"/>
    <x v="80"/>
    <n v="264.44"/>
    <x v="114"/>
    <x v="89"/>
    <n v="528.87200000000007"/>
    <x v="1"/>
    <x v="1"/>
  </r>
  <r>
    <x v="1"/>
    <x v="18"/>
    <x v="0"/>
    <x v="2"/>
    <x v="115"/>
    <x v="10"/>
    <x v="1"/>
    <x v="81"/>
    <n v="172.21"/>
    <x v="115"/>
    <x v="2"/>
    <n v="10332.450000000001"/>
    <x v="1"/>
    <x v="1"/>
  </r>
  <r>
    <x v="27"/>
    <x v="5"/>
    <x v="4"/>
    <x v="0"/>
    <x v="116"/>
    <x v="0"/>
    <x v="4"/>
    <x v="82"/>
    <n v="474.66"/>
    <x v="116"/>
    <x v="90"/>
    <n v="4746.58"/>
    <x v="1"/>
    <x v="1"/>
  </r>
  <r>
    <x v="13"/>
    <x v="3"/>
    <x v="1"/>
    <x v="4"/>
    <x v="117"/>
    <x v="8"/>
    <x v="4"/>
    <x v="83"/>
    <n v="433.58"/>
    <x v="117"/>
    <x v="91"/>
    <n v="13489.126"/>
    <x v="1"/>
    <x v="1"/>
  </r>
  <r>
    <x v="17"/>
    <x v="14"/>
    <x v="1"/>
    <x v="0"/>
    <x v="118"/>
    <x v="7"/>
    <x v="2"/>
    <x v="84"/>
    <n v="343.6"/>
    <x v="118"/>
    <x v="92"/>
    <n v="1717.9860000000001"/>
    <x v="1"/>
    <x v="1"/>
  </r>
  <r>
    <x v="7"/>
    <x v="20"/>
    <x v="3"/>
    <x v="3"/>
    <x v="119"/>
    <x v="0"/>
    <x v="4"/>
    <x v="84"/>
    <n v="318.3"/>
    <x v="119"/>
    <x v="93"/>
    <n v="3637.7019999999998"/>
    <x v="1"/>
    <x v="1"/>
  </r>
  <r>
    <x v="6"/>
    <x v="12"/>
    <x v="3"/>
    <x v="3"/>
    <x v="120"/>
    <x v="1"/>
    <x v="4"/>
    <x v="85"/>
    <n v="358.41"/>
    <x v="120"/>
    <x v="94"/>
    <n v="3072.0720000000001"/>
    <x v="1"/>
    <x v="1"/>
  </r>
  <r>
    <x v="16"/>
    <x v="15"/>
    <x v="2"/>
    <x v="1"/>
    <x v="121"/>
    <x v="16"/>
    <x v="1"/>
    <x v="86"/>
    <n v="581.5"/>
    <x v="121"/>
    <x v="2"/>
    <n v="5815.05"/>
    <x v="1"/>
    <x v="1"/>
  </r>
  <r>
    <x v="17"/>
    <x v="12"/>
    <x v="1"/>
    <x v="4"/>
    <x v="122"/>
    <x v="11"/>
    <x v="3"/>
    <x v="87"/>
    <n v="410.9"/>
    <x v="122"/>
    <x v="95"/>
    <n v="9131.0399999999991"/>
    <x v="1"/>
    <x v="1"/>
  </r>
  <r>
    <x v="0"/>
    <x v="2"/>
    <x v="2"/>
    <x v="2"/>
    <x v="123"/>
    <x v="8"/>
    <x v="1"/>
    <x v="88"/>
    <n v="179.51"/>
    <x v="123"/>
    <x v="2"/>
    <n v="10052.56"/>
    <x v="1"/>
    <x v="1"/>
  </r>
  <r>
    <x v="26"/>
    <x v="2"/>
    <x v="4"/>
    <x v="1"/>
    <x v="124"/>
    <x v="14"/>
    <x v="0"/>
    <x v="88"/>
    <n v="511.14"/>
    <x v="124"/>
    <x v="96"/>
    <n v="18401.04"/>
    <x v="1"/>
    <x v="1"/>
  </r>
  <r>
    <x v="25"/>
    <x v="3"/>
    <x v="3"/>
    <x v="2"/>
    <x v="125"/>
    <x v="17"/>
    <x v="2"/>
    <x v="88"/>
    <n v="150.18"/>
    <x v="125"/>
    <x v="97"/>
    <n v="600.72050000000002"/>
    <x v="1"/>
    <x v="1"/>
  </r>
  <r>
    <x v="22"/>
    <x v="15"/>
    <x v="1"/>
    <x v="2"/>
    <x v="126"/>
    <x v="10"/>
    <x v="1"/>
    <x v="89"/>
    <n v="352.65"/>
    <x v="126"/>
    <x v="2"/>
    <n v="21158.85"/>
    <x v="1"/>
    <x v="1"/>
  </r>
  <r>
    <x v="8"/>
    <x v="21"/>
    <x v="2"/>
    <x v="3"/>
    <x v="127"/>
    <x v="11"/>
    <x v="1"/>
    <x v="89"/>
    <n v="472.62"/>
    <x v="127"/>
    <x v="2"/>
    <n v="13503.3"/>
    <x v="1"/>
    <x v="1"/>
  </r>
  <r>
    <x v="12"/>
    <x v="12"/>
    <x v="1"/>
    <x v="2"/>
    <x v="128"/>
    <x v="0"/>
    <x v="2"/>
    <x v="89"/>
    <n v="195.33"/>
    <x v="128"/>
    <x v="98"/>
    <n v="3125.212"/>
    <x v="1"/>
    <x v="1"/>
  </r>
  <r>
    <x v="28"/>
    <x v="3"/>
    <x v="0"/>
    <x v="2"/>
    <x v="129"/>
    <x v="15"/>
    <x v="1"/>
    <x v="90"/>
    <n v="64.63"/>
    <x v="129"/>
    <x v="2"/>
    <n v="4911.6899999999996"/>
    <x v="1"/>
    <x v="1"/>
  </r>
  <r>
    <x v="21"/>
    <x v="21"/>
    <x v="1"/>
    <x v="0"/>
    <x v="130"/>
    <x v="16"/>
    <x v="4"/>
    <x v="90"/>
    <n v="461.12"/>
    <x v="130"/>
    <x v="99"/>
    <n v="5764.03"/>
    <x v="1"/>
    <x v="1"/>
  </r>
  <r>
    <x v="18"/>
    <x v="9"/>
    <x v="4"/>
    <x v="0"/>
    <x v="131"/>
    <x v="4"/>
    <x v="4"/>
    <x v="91"/>
    <n v="437.11"/>
    <x v="131"/>
    <x v="100"/>
    <n v="8742.1280000000006"/>
    <x v="1"/>
    <x v="1"/>
  </r>
  <r>
    <x v="10"/>
    <x v="26"/>
    <x v="2"/>
    <x v="3"/>
    <x v="132"/>
    <x v="4"/>
    <x v="3"/>
    <x v="91"/>
    <n v="268.97000000000003"/>
    <x v="132"/>
    <x v="101"/>
    <n v="6147.7920000000004"/>
    <x v="1"/>
    <x v="1"/>
  </r>
  <r>
    <x v="29"/>
    <x v="12"/>
    <x v="2"/>
    <x v="2"/>
    <x v="133"/>
    <x v="17"/>
    <x v="1"/>
    <x v="92"/>
    <n v="265.26"/>
    <x v="133"/>
    <x v="2"/>
    <n v="1061.04"/>
    <x v="1"/>
    <x v="1"/>
  </r>
  <r>
    <x v="6"/>
    <x v="11"/>
    <x v="0"/>
    <x v="2"/>
    <x v="134"/>
    <x v="15"/>
    <x v="0"/>
    <x v="93"/>
    <n v="178.91"/>
    <x v="134"/>
    <x v="102"/>
    <n v="13597.16"/>
    <x v="1"/>
    <x v="1"/>
  </r>
  <r>
    <x v="5"/>
    <x v="9"/>
    <x v="3"/>
    <x v="4"/>
    <x v="135"/>
    <x v="1"/>
    <x v="4"/>
    <x v="94"/>
    <n v="356.5"/>
    <x v="135"/>
    <x v="103"/>
    <n v="2376.6435000000001"/>
    <x v="1"/>
    <x v="1"/>
  </r>
  <r>
    <x v="19"/>
    <x v="26"/>
    <x v="0"/>
    <x v="3"/>
    <x v="136"/>
    <x v="0"/>
    <x v="0"/>
    <x v="95"/>
    <n v="229.65"/>
    <x v="136"/>
    <x v="104"/>
    <n v="2624.6080000000002"/>
    <x v="1"/>
    <x v="1"/>
  </r>
  <r>
    <x v="19"/>
    <x v="9"/>
    <x v="4"/>
    <x v="2"/>
    <x v="137"/>
    <x v="4"/>
    <x v="4"/>
    <x v="96"/>
    <n v="121.54"/>
    <x v="137"/>
    <x v="105"/>
    <n v="3889.2240000000002"/>
    <x v="1"/>
    <x v="1"/>
  </r>
  <r>
    <x v="22"/>
    <x v="21"/>
    <x v="2"/>
    <x v="3"/>
    <x v="138"/>
    <x v="15"/>
    <x v="4"/>
    <x v="97"/>
    <n v="268"/>
    <x v="138"/>
    <x v="106"/>
    <n v="14548.8415"/>
    <x v="1"/>
    <x v="1"/>
  </r>
  <r>
    <x v="6"/>
    <x v="4"/>
    <x v="4"/>
    <x v="3"/>
    <x v="139"/>
    <x v="18"/>
    <x v="2"/>
    <x v="98"/>
    <n v="426.16"/>
    <x v="139"/>
    <x v="107"/>
    <n v="19481.592000000001"/>
    <x v="1"/>
    <x v="1"/>
  </r>
  <r>
    <x v="28"/>
    <x v="5"/>
    <x v="4"/>
    <x v="2"/>
    <x v="140"/>
    <x v="11"/>
    <x v="2"/>
    <x v="98"/>
    <n v="316.32"/>
    <x v="140"/>
    <x v="108"/>
    <n v="12652.93"/>
    <x v="1"/>
    <x v="1"/>
  </r>
  <r>
    <x v="7"/>
    <x v="24"/>
    <x v="1"/>
    <x v="0"/>
    <x v="141"/>
    <x v="13"/>
    <x v="1"/>
    <x v="99"/>
    <n v="492.5"/>
    <x v="141"/>
    <x v="2"/>
    <n v="11081.34"/>
    <x v="1"/>
    <x v="1"/>
  </r>
  <r>
    <x v="7"/>
    <x v="11"/>
    <x v="0"/>
    <x v="2"/>
    <x v="142"/>
    <x v="15"/>
    <x v="0"/>
    <x v="100"/>
    <n v="232.33"/>
    <x v="142"/>
    <x v="109"/>
    <n v="17657.384000000002"/>
    <x v="1"/>
    <x v="1"/>
  </r>
  <r>
    <x v="15"/>
    <x v="12"/>
    <x v="4"/>
    <x v="4"/>
    <x v="143"/>
    <x v="18"/>
    <x v="4"/>
    <x v="101"/>
    <n v="165.97"/>
    <x v="143"/>
    <x v="110"/>
    <n v="5901.0960000000005"/>
    <x v="1"/>
    <x v="1"/>
  </r>
  <r>
    <x v="26"/>
    <x v="6"/>
    <x v="3"/>
    <x v="1"/>
    <x v="144"/>
    <x v="5"/>
    <x v="2"/>
    <x v="102"/>
    <n v="675.5"/>
    <x v="144"/>
    <x v="111"/>
    <n v="8106.0420000000004"/>
    <x v="1"/>
    <x v="1"/>
  </r>
  <r>
    <x v="6"/>
    <x v="26"/>
    <x v="3"/>
    <x v="1"/>
    <x v="145"/>
    <x v="12"/>
    <x v="0"/>
    <x v="102"/>
    <n v="134.66"/>
    <x v="145"/>
    <x v="112"/>
    <n v="3501.2640000000001"/>
    <x v="1"/>
    <x v="1"/>
  </r>
  <r>
    <x v="15"/>
    <x v="3"/>
    <x v="0"/>
    <x v="0"/>
    <x v="146"/>
    <x v="8"/>
    <x v="3"/>
    <x v="103"/>
    <n v="487.36"/>
    <x v="146"/>
    <x v="113"/>
    <n v="17057.753999999997"/>
    <x v="1"/>
    <x v="1"/>
  </r>
  <r>
    <x v="21"/>
    <x v="25"/>
    <x v="4"/>
    <x v="1"/>
    <x v="147"/>
    <x v="6"/>
    <x v="4"/>
    <x v="104"/>
    <n v="314.74"/>
    <x v="147"/>
    <x v="114"/>
    <n v="6924.2744999999995"/>
    <x v="1"/>
    <x v="1"/>
  </r>
  <r>
    <x v="16"/>
    <x v="14"/>
    <x v="3"/>
    <x v="4"/>
    <x v="148"/>
    <x v="17"/>
    <x v="0"/>
    <x v="104"/>
    <n v="111.39"/>
    <x v="148"/>
    <x v="115"/>
    <n v="247.536"/>
    <x v="1"/>
    <x v="1"/>
  </r>
  <r>
    <x v="21"/>
    <x v="5"/>
    <x v="3"/>
    <x v="0"/>
    <x v="149"/>
    <x v="14"/>
    <x v="3"/>
    <x v="105"/>
    <n v="318.47000000000003"/>
    <x v="149"/>
    <x v="116"/>
    <n v="14331.005999999999"/>
    <x v="1"/>
    <x v="1"/>
  </r>
  <r>
    <x v="16"/>
    <x v="3"/>
    <x v="4"/>
    <x v="4"/>
    <x v="150"/>
    <x v="11"/>
    <x v="3"/>
    <x v="106"/>
    <n v="301.75"/>
    <x v="150"/>
    <x v="117"/>
    <n v="6705.45"/>
    <x v="1"/>
    <x v="1"/>
  </r>
  <r>
    <x v="20"/>
    <x v="2"/>
    <x v="2"/>
    <x v="1"/>
    <x v="151"/>
    <x v="16"/>
    <x v="4"/>
    <x v="106"/>
    <n v="413.36"/>
    <x v="151"/>
    <x v="118"/>
    <n v="4133.5924999999997"/>
    <x v="1"/>
    <x v="1"/>
  </r>
  <r>
    <x v="9"/>
    <x v="5"/>
    <x v="0"/>
    <x v="3"/>
    <x v="152"/>
    <x v="14"/>
    <x v="4"/>
    <x v="107"/>
    <n v="286.68"/>
    <x v="152"/>
    <x v="119"/>
    <n v="14743.449000000002"/>
    <x v="1"/>
    <x v="1"/>
  </r>
  <r>
    <x v="27"/>
    <x v="20"/>
    <x v="3"/>
    <x v="1"/>
    <x v="153"/>
    <x v="15"/>
    <x v="4"/>
    <x v="108"/>
    <n v="556.30999999999995"/>
    <x v="153"/>
    <x v="120"/>
    <n v="21139.799000000003"/>
    <x v="1"/>
    <x v="1"/>
  </r>
  <r>
    <x v="19"/>
    <x v="1"/>
    <x v="2"/>
    <x v="3"/>
    <x v="154"/>
    <x v="6"/>
    <x v="3"/>
    <x v="109"/>
    <n v="332.19"/>
    <x v="154"/>
    <x v="121"/>
    <n v="10440.144"/>
    <x v="1"/>
    <x v="1"/>
  </r>
  <r>
    <x v="19"/>
    <x v="3"/>
    <x v="3"/>
    <x v="2"/>
    <x v="155"/>
    <x v="16"/>
    <x v="0"/>
    <x v="110"/>
    <n v="336.24"/>
    <x v="155"/>
    <x v="122"/>
    <n v="6724.8399999999992"/>
    <x v="1"/>
    <x v="1"/>
  </r>
  <r>
    <x v="19"/>
    <x v="8"/>
    <x v="0"/>
    <x v="1"/>
    <x v="156"/>
    <x v="13"/>
    <x v="4"/>
    <x v="111"/>
    <n v="180.39"/>
    <x v="156"/>
    <x v="123"/>
    <n v="3247.0335"/>
    <x v="1"/>
    <x v="1"/>
  </r>
  <r>
    <x v="13"/>
    <x v="12"/>
    <x v="4"/>
    <x v="1"/>
    <x v="157"/>
    <x v="7"/>
    <x v="3"/>
    <x v="112"/>
    <n v="484.35"/>
    <x v="157"/>
    <x v="124"/>
    <n v="1937.3939999999998"/>
    <x v="1"/>
    <x v="1"/>
  </r>
  <r>
    <x v="13"/>
    <x v="6"/>
    <x v="4"/>
    <x v="4"/>
    <x v="158"/>
    <x v="9"/>
    <x v="1"/>
    <x v="112"/>
    <n v="562.82000000000005"/>
    <x v="158"/>
    <x v="2"/>
    <n v="8754.9700000000012"/>
    <x v="1"/>
    <x v="1"/>
  </r>
  <r>
    <x v="11"/>
    <x v="2"/>
    <x v="2"/>
    <x v="1"/>
    <x v="159"/>
    <x v="5"/>
    <x v="0"/>
    <x v="112"/>
    <n v="447.34"/>
    <x v="159"/>
    <x v="125"/>
    <n v="5368.0319999999992"/>
    <x v="1"/>
    <x v="1"/>
  </r>
  <r>
    <x v="25"/>
    <x v="17"/>
    <x v="3"/>
    <x v="1"/>
    <x v="160"/>
    <x v="3"/>
    <x v="0"/>
    <x v="113"/>
    <n v="649.04999999999995"/>
    <x v="160"/>
    <x v="126"/>
    <n v="15577.151999999998"/>
    <x v="1"/>
    <x v="1"/>
  </r>
  <r>
    <x v="29"/>
    <x v="14"/>
    <x v="3"/>
    <x v="0"/>
    <x v="161"/>
    <x v="6"/>
    <x v="0"/>
    <x v="114"/>
    <n v="205"/>
    <x v="161"/>
    <x v="127"/>
    <n v="5637.6319999999996"/>
    <x v="1"/>
    <x v="1"/>
  </r>
  <r>
    <x v="4"/>
    <x v="11"/>
    <x v="0"/>
    <x v="1"/>
    <x v="162"/>
    <x v="2"/>
    <x v="3"/>
    <x v="115"/>
    <n v="263.32"/>
    <x v="162"/>
    <x v="128"/>
    <n v="8952.9480000000003"/>
    <x v="1"/>
    <x v="1"/>
  </r>
  <r>
    <x v="4"/>
    <x v="6"/>
    <x v="1"/>
    <x v="1"/>
    <x v="163"/>
    <x v="16"/>
    <x v="0"/>
    <x v="116"/>
    <n v="443.99"/>
    <x v="163"/>
    <x v="129"/>
    <n v="4439.92"/>
    <x v="1"/>
    <x v="1"/>
  </r>
  <r>
    <x v="19"/>
    <x v="12"/>
    <x v="1"/>
    <x v="0"/>
    <x v="164"/>
    <x v="13"/>
    <x v="3"/>
    <x v="117"/>
    <n v="395.31"/>
    <x v="164"/>
    <x v="130"/>
    <n v="8894.4480000000003"/>
    <x v="1"/>
    <x v="1"/>
  </r>
  <r>
    <x v="22"/>
    <x v="14"/>
    <x v="0"/>
    <x v="4"/>
    <x v="165"/>
    <x v="9"/>
    <x v="3"/>
    <x v="118"/>
    <n v="335.04"/>
    <x v="165"/>
    <x v="131"/>
    <n v="5211.6750000000002"/>
    <x v="1"/>
    <x v="1"/>
  </r>
  <r>
    <x v="25"/>
    <x v="5"/>
    <x v="4"/>
    <x v="1"/>
    <x v="166"/>
    <x v="18"/>
    <x v="3"/>
    <x v="119"/>
    <n v="333.85"/>
    <x v="166"/>
    <x v="132"/>
    <n v="10683.072"/>
    <x v="1"/>
    <x v="1"/>
  </r>
  <r>
    <x v="26"/>
    <x v="0"/>
    <x v="1"/>
    <x v="4"/>
    <x v="167"/>
    <x v="5"/>
    <x v="3"/>
    <x v="120"/>
    <n v="531.05999999999995"/>
    <x v="167"/>
    <x v="133"/>
    <n v="7080.8039999999992"/>
    <x v="1"/>
    <x v="1"/>
  </r>
  <r>
    <x v="26"/>
    <x v="6"/>
    <x v="2"/>
    <x v="4"/>
    <x v="168"/>
    <x v="15"/>
    <x v="3"/>
    <x v="121"/>
    <n v="232.19"/>
    <x v="168"/>
    <x v="134"/>
    <n v="9803.7720000000008"/>
    <x v="1"/>
    <x v="1"/>
  </r>
  <r>
    <x v="16"/>
    <x v="3"/>
    <x v="0"/>
    <x v="2"/>
    <x v="169"/>
    <x v="8"/>
    <x v="0"/>
    <x v="122"/>
    <n v="223.04"/>
    <x v="169"/>
    <x v="135"/>
    <n v="12490.464"/>
    <x v="1"/>
    <x v="1"/>
  </r>
  <r>
    <x v="1"/>
    <x v="12"/>
    <x v="3"/>
    <x v="1"/>
    <x v="170"/>
    <x v="0"/>
    <x v="1"/>
    <x v="123"/>
    <n v="422.92"/>
    <x v="170"/>
    <x v="2"/>
    <n v="3383.36"/>
    <x v="1"/>
    <x v="1"/>
  </r>
  <r>
    <x v="7"/>
    <x v="18"/>
    <x v="0"/>
    <x v="2"/>
    <x v="171"/>
    <x v="1"/>
    <x v="1"/>
    <x v="124"/>
    <n v="257.45"/>
    <x v="171"/>
    <x v="2"/>
    <n v="3089.3999999999996"/>
    <x v="1"/>
    <x v="1"/>
  </r>
  <r>
    <x v="8"/>
    <x v="6"/>
    <x v="3"/>
    <x v="0"/>
    <x v="172"/>
    <x v="7"/>
    <x v="0"/>
    <x v="125"/>
    <n v="380.75"/>
    <x v="172"/>
    <x v="136"/>
    <n v="1903.7279999999998"/>
    <x v="1"/>
    <x v="1"/>
  </r>
  <r>
    <x v="23"/>
    <x v="11"/>
    <x v="2"/>
    <x v="0"/>
    <x v="173"/>
    <x v="10"/>
    <x v="0"/>
    <x v="126"/>
    <n v="225.37"/>
    <x v="173"/>
    <x v="137"/>
    <n v="8451.3599999999988"/>
    <x v="1"/>
    <x v="1"/>
  </r>
  <r>
    <x v="22"/>
    <x v="13"/>
    <x v="4"/>
    <x v="4"/>
    <x v="174"/>
    <x v="3"/>
    <x v="0"/>
    <x v="126"/>
    <n v="582.55999999999995"/>
    <x v="174"/>
    <x v="138"/>
    <n v="15534.912"/>
    <x v="1"/>
    <x v="1"/>
  </r>
  <r>
    <x v="27"/>
    <x v="17"/>
    <x v="4"/>
    <x v="0"/>
    <x v="175"/>
    <x v="7"/>
    <x v="2"/>
    <x v="127"/>
    <n v="344.91"/>
    <x v="175"/>
    <x v="139"/>
    <n v="1724.5309999999999"/>
    <x v="1"/>
    <x v="1"/>
  </r>
  <r>
    <x v="29"/>
    <x v="6"/>
    <x v="4"/>
    <x v="1"/>
    <x v="176"/>
    <x v="14"/>
    <x v="0"/>
    <x v="128"/>
    <n v="330.79"/>
    <x v="176"/>
    <x v="140"/>
    <n v="11908.368"/>
    <x v="1"/>
    <x v="1"/>
  </r>
  <r>
    <x v="2"/>
    <x v="6"/>
    <x v="4"/>
    <x v="1"/>
    <x v="177"/>
    <x v="4"/>
    <x v="3"/>
    <x v="129"/>
    <n v="460"/>
    <x v="177"/>
    <x v="141"/>
    <n v="7360.0560000000005"/>
    <x v="1"/>
    <x v="1"/>
  </r>
  <r>
    <x v="26"/>
    <x v="5"/>
    <x v="1"/>
    <x v="0"/>
    <x v="178"/>
    <x v="5"/>
    <x v="1"/>
    <x v="130"/>
    <n v="439.88"/>
    <x v="178"/>
    <x v="2"/>
    <n v="6598.14"/>
    <x v="1"/>
    <x v="1"/>
  </r>
  <r>
    <x v="16"/>
    <x v="23"/>
    <x v="3"/>
    <x v="0"/>
    <x v="179"/>
    <x v="4"/>
    <x v="3"/>
    <x v="131"/>
    <n v="255.79"/>
    <x v="179"/>
    <x v="142"/>
    <n v="5115.7439999999997"/>
    <x v="1"/>
    <x v="1"/>
  </r>
  <r>
    <x v="16"/>
    <x v="20"/>
    <x v="3"/>
    <x v="0"/>
    <x v="180"/>
    <x v="10"/>
    <x v="0"/>
    <x v="132"/>
    <n v="159.74"/>
    <x v="180"/>
    <x v="143"/>
    <n v="5990.16"/>
    <x v="1"/>
    <x v="1"/>
  </r>
  <r>
    <x v="10"/>
    <x v="9"/>
    <x v="2"/>
    <x v="0"/>
    <x v="181"/>
    <x v="14"/>
    <x v="4"/>
    <x v="133"/>
    <n v="404.39"/>
    <x v="181"/>
    <x v="144"/>
    <n v="18197.649000000001"/>
    <x v="1"/>
    <x v="1"/>
  </r>
  <r>
    <x v="23"/>
    <x v="9"/>
    <x v="1"/>
    <x v="4"/>
    <x v="182"/>
    <x v="14"/>
    <x v="4"/>
    <x v="134"/>
    <n v="187.57"/>
    <x v="182"/>
    <x v="145"/>
    <n v="7502.7960000000003"/>
    <x v="1"/>
    <x v="1"/>
  </r>
  <r>
    <x v="12"/>
    <x v="18"/>
    <x v="0"/>
    <x v="1"/>
    <x v="183"/>
    <x v="7"/>
    <x v="4"/>
    <x v="135"/>
    <n v="410.87"/>
    <x v="183"/>
    <x v="146"/>
    <n v="1643.462"/>
    <x v="1"/>
    <x v="1"/>
  </r>
  <r>
    <x v="18"/>
    <x v="18"/>
    <x v="0"/>
    <x v="3"/>
    <x v="184"/>
    <x v="8"/>
    <x v="0"/>
    <x v="136"/>
    <n v="275.77999999999997"/>
    <x v="184"/>
    <x v="147"/>
    <n v="11031.215999999999"/>
    <x v="1"/>
    <x v="1"/>
  </r>
  <r>
    <x v="5"/>
    <x v="18"/>
    <x v="0"/>
    <x v="1"/>
    <x v="185"/>
    <x v="14"/>
    <x v="1"/>
    <x v="137"/>
    <n v="746.74"/>
    <x v="185"/>
    <x v="2"/>
    <n v="26882.82"/>
    <x v="1"/>
    <x v="1"/>
  </r>
  <r>
    <x v="8"/>
    <x v="17"/>
    <x v="2"/>
    <x v="1"/>
    <x v="186"/>
    <x v="13"/>
    <x v="3"/>
    <x v="138"/>
    <n v="310.24"/>
    <x v="186"/>
    <x v="148"/>
    <n v="5584.3829999999998"/>
    <x v="1"/>
    <x v="1"/>
  </r>
  <r>
    <x v="11"/>
    <x v="20"/>
    <x v="2"/>
    <x v="1"/>
    <x v="187"/>
    <x v="17"/>
    <x v="1"/>
    <x v="139"/>
    <n v="341.12"/>
    <x v="187"/>
    <x v="2"/>
    <n v="682.24"/>
    <x v="1"/>
    <x v="1"/>
  </r>
  <r>
    <x v="12"/>
    <x v="4"/>
    <x v="3"/>
    <x v="2"/>
    <x v="188"/>
    <x v="10"/>
    <x v="0"/>
    <x v="140"/>
    <n v="91.71"/>
    <x v="188"/>
    <x v="149"/>
    <n v="5502.4800000000005"/>
    <x v="1"/>
    <x v="1"/>
  </r>
  <r>
    <x v="8"/>
    <x v="4"/>
    <x v="2"/>
    <x v="3"/>
    <x v="189"/>
    <x v="6"/>
    <x v="0"/>
    <x v="141"/>
    <n v="331.59"/>
    <x v="189"/>
    <x v="150"/>
    <n v="10421.4"/>
    <x v="1"/>
    <x v="1"/>
  </r>
  <r>
    <x v="5"/>
    <x v="0"/>
    <x v="2"/>
    <x v="1"/>
    <x v="190"/>
    <x v="13"/>
    <x v="1"/>
    <x v="142"/>
    <n v="381.07"/>
    <x v="190"/>
    <x v="2"/>
    <n v="6859.26"/>
    <x v="1"/>
    <x v="1"/>
  </r>
  <r>
    <x v="4"/>
    <x v="17"/>
    <x v="3"/>
    <x v="0"/>
    <x v="191"/>
    <x v="11"/>
    <x v="2"/>
    <x v="142"/>
    <n v="255.24"/>
    <x v="191"/>
    <x v="151"/>
    <n v="6381.0349999999999"/>
    <x v="1"/>
    <x v="1"/>
  </r>
  <r>
    <x v="29"/>
    <x v="26"/>
    <x v="4"/>
    <x v="1"/>
    <x v="192"/>
    <x v="8"/>
    <x v="4"/>
    <x v="143"/>
    <n v="692.05"/>
    <x v="192"/>
    <x v="152"/>
    <n v="19377.302"/>
    <x v="1"/>
    <x v="1"/>
  </r>
  <r>
    <x v="13"/>
    <x v="21"/>
    <x v="1"/>
    <x v="3"/>
    <x v="193"/>
    <x v="2"/>
    <x v="3"/>
    <x v="143"/>
    <n v="344.41"/>
    <x v="193"/>
    <x v="153"/>
    <n v="16728.714000000004"/>
    <x v="1"/>
    <x v="1"/>
  </r>
  <r>
    <x v="10"/>
    <x v="11"/>
    <x v="0"/>
    <x v="1"/>
    <x v="194"/>
    <x v="4"/>
    <x v="2"/>
    <x v="144"/>
    <n v="397.06"/>
    <x v="194"/>
    <x v="154"/>
    <n v="6353.0360000000001"/>
    <x v="1"/>
    <x v="1"/>
  </r>
  <r>
    <x v="25"/>
    <x v="8"/>
    <x v="4"/>
    <x v="1"/>
    <x v="195"/>
    <x v="4"/>
    <x v="0"/>
    <x v="144"/>
    <n v="586.14"/>
    <x v="195"/>
    <x v="155"/>
    <n v="9378.24"/>
    <x v="1"/>
    <x v="1"/>
  </r>
  <r>
    <x v="16"/>
    <x v="1"/>
    <x v="2"/>
    <x v="4"/>
    <x v="196"/>
    <x v="1"/>
    <x v="1"/>
    <x v="145"/>
    <n v="333.36"/>
    <x v="196"/>
    <x v="2"/>
    <n v="2222.3999999999996"/>
    <x v="1"/>
    <x v="1"/>
  </r>
  <r>
    <x v="19"/>
    <x v="11"/>
    <x v="0"/>
    <x v="4"/>
    <x v="197"/>
    <x v="2"/>
    <x v="1"/>
    <x v="146"/>
    <n v="245.45"/>
    <x v="197"/>
    <x v="2"/>
    <n v="9272.4800000000014"/>
    <x v="1"/>
    <x v="1"/>
  </r>
  <r>
    <x v="9"/>
    <x v="8"/>
    <x v="1"/>
    <x v="0"/>
    <x v="198"/>
    <x v="4"/>
    <x v="4"/>
    <x v="146"/>
    <n v="379.09"/>
    <x v="198"/>
    <x v="156"/>
    <n v="7581.8360000000002"/>
    <x v="1"/>
    <x v="1"/>
  </r>
  <r>
    <x v="20"/>
    <x v="8"/>
    <x v="2"/>
    <x v="1"/>
    <x v="199"/>
    <x v="7"/>
    <x v="4"/>
    <x v="147"/>
    <n v="440.95"/>
    <x v="199"/>
    <x v="157"/>
    <n v="1763.80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75ED2C-43E5-4FE6-9776-2D17AA3F4A3A}"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2">
  <location ref="A11:C17" firstHeaderRow="0" firstDataRow="1" firstDataCol="1"/>
  <pivotFields count="14">
    <pivotField showAll="0">
      <items count="31">
        <item x="6"/>
        <item x="22"/>
        <item x="23"/>
        <item x="26"/>
        <item x="3"/>
        <item x="14"/>
        <item x="5"/>
        <item x="13"/>
        <item x="8"/>
        <item x="9"/>
        <item x="21"/>
        <item x="1"/>
        <item x="27"/>
        <item x="10"/>
        <item x="19"/>
        <item x="20"/>
        <item x="2"/>
        <item x="29"/>
        <item x="0"/>
        <item x="24"/>
        <item x="18"/>
        <item x="15"/>
        <item x="11"/>
        <item x="25"/>
        <item x="17"/>
        <item x="7"/>
        <item x="28"/>
        <item x="16"/>
        <item x="12"/>
        <item x="4"/>
        <item t="default"/>
      </items>
    </pivotField>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showAll="0">
      <items count="6">
        <item x="4"/>
        <item x="1"/>
        <item x="3"/>
        <item x="2"/>
        <item x="0"/>
        <item t="default"/>
      </items>
    </pivotField>
    <pivotField axis="axisRow" showAll="0">
      <items count="6">
        <item x="0"/>
        <item x="1"/>
        <item x="2"/>
        <item x="3"/>
        <item x="4"/>
        <item t="default"/>
      </items>
    </pivotField>
    <pivotField dataField="1" numFmtId="165" showAll="0"/>
    <pivotField showAll="0">
      <items count="20">
        <item x="17"/>
        <item x="7"/>
        <item x="1"/>
        <item x="0"/>
        <item x="16"/>
        <item x="5"/>
        <item x="9"/>
        <item x="4"/>
        <item x="13"/>
        <item x="11"/>
        <item x="6"/>
        <item x="3"/>
        <item x="12"/>
        <item x="8"/>
        <item x="10"/>
        <item x="18"/>
        <item x="2"/>
        <item x="14"/>
        <item x="15"/>
        <item t="default"/>
      </items>
    </pivotField>
    <pivotField showAll="0"/>
    <pivotField numFmtId="14" showAll="0"/>
    <pivotField dataField="1" numFmtId="165" showAll="0"/>
    <pivotField numFmtId="165" showAll="0">
      <items count="201">
        <item x="148"/>
        <item x="70"/>
        <item x="114"/>
        <item x="187"/>
        <item x="125"/>
        <item x="91"/>
        <item x="57"/>
        <item x="113"/>
        <item x="69"/>
        <item x="133"/>
        <item x="78"/>
        <item x="112"/>
        <item x="9"/>
        <item x="45"/>
        <item x="183"/>
        <item x="199"/>
        <item x="27"/>
        <item x="94"/>
        <item x="118"/>
        <item x="175"/>
        <item x="157"/>
        <item x="52"/>
        <item x="196"/>
        <item x="172"/>
        <item x="29"/>
        <item x="58"/>
        <item x="135"/>
        <item x="17"/>
        <item x="19"/>
        <item x="3"/>
        <item x="171"/>
        <item x="120"/>
        <item x="136"/>
        <item x="1"/>
        <item x="170"/>
        <item x="156"/>
        <item x="77"/>
        <item x="128"/>
        <item x="76"/>
        <item x="119"/>
        <item x="73"/>
        <item x="137"/>
        <item x="0"/>
        <item x="23"/>
        <item x="32"/>
        <item x="151"/>
        <item x="145"/>
        <item x="61"/>
        <item x="90"/>
        <item x="49"/>
        <item x="84"/>
        <item x="129"/>
        <item x="116"/>
        <item x="41"/>
        <item x="72"/>
        <item x="21"/>
        <item x="64"/>
        <item x="95"/>
        <item x="8"/>
        <item x="82"/>
        <item x="163"/>
        <item x="35"/>
        <item x="179"/>
        <item x="13"/>
        <item x="165"/>
        <item x="121"/>
        <item x="130"/>
        <item x="75"/>
        <item x="42"/>
        <item x="50"/>
        <item x="186"/>
        <item x="143"/>
        <item x="7"/>
        <item x="178"/>
        <item x="22"/>
        <item x="159"/>
        <item x="132"/>
        <item x="67"/>
        <item x="190"/>
        <item x="188"/>
        <item x="161"/>
        <item x="30"/>
        <item x="147"/>
        <item x="24"/>
        <item x="150"/>
        <item x="194"/>
        <item x="180"/>
        <item x="83"/>
        <item x="191"/>
        <item x="36"/>
        <item x="105"/>
        <item x="5"/>
        <item x="14"/>
        <item x="86"/>
        <item x="167"/>
        <item x="182"/>
        <item x="101"/>
        <item x="198"/>
        <item x="177"/>
        <item x="96"/>
        <item x="98"/>
        <item x="155"/>
        <item x="51"/>
        <item x="158"/>
        <item x="16"/>
        <item x="109"/>
        <item x="55"/>
        <item x="131"/>
        <item x="197"/>
        <item x="10"/>
        <item x="144"/>
        <item x="33"/>
        <item x="46"/>
        <item x="164"/>
        <item x="162"/>
        <item x="100"/>
        <item x="38"/>
        <item x="123"/>
        <item x="122"/>
        <item x="4"/>
        <item x="108"/>
        <item x="104"/>
        <item x="115"/>
        <item x="20"/>
        <item x="66"/>
        <item x="173"/>
        <item x="56"/>
        <item x="99"/>
        <item x="168"/>
        <item x="39"/>
        <item x="60"/>
        <item x="141"/>
        <item x="68"/>
        <item x="92"/>
        <item x="26"/>
        <item x="154"/>
        <item x="195"/>
        <item x="111"/>
        <item x="166"/>
        <item x="47"/>
        <item x="2"/>
        <item x="54"/>
        <item x="88"/>
        <item x="80"/>
        <item x="189"/>
        <item x="102"/>
        <item x="97"/>
        <item x="127"/>
        <item x="184"/>
        <item x="117"/>
        <item x="44"/>
        <item x="176"/>
        <item x="140"/>
        <item x="138"/>
        <item x="37"/>
        <item x="152"/>
        <item x="65"/>
        <item x="169"/>
        <item x="110"/>
        <item x="103"/>
        <item x="6"/>
        <item x="62"/>
        <item x="149"/>
        <item x="43"/>
        <item x="12"/>
        <item x="34"/>
        <item x="53"/>
        <item x="134"/>
        <item x="63"/>
        <item x="40"/>
        <item x="107"/>
        <item x="31"/>
        <item x="193"/>
        <item x="71"/>
        <item x="28"/>
        <item x="11"/>
        <item x="146"/>
        <item x="181"/>
        <item x="174"/>
        <item x="81"/>
        <item x="160"/>
        <item x="18"/>
        <item x="74"/>
        <item x="89"/>
        <item x="192"/>
        <item x="106"/>
        <item x="15"/>
        <item x="25"/>
        <item x="126"/>
        <item x="93"/>
        <item x="142"/>
        <item x="153"/>
        <item x="48"/>
        <item x="85"/>
        <item x="139"/>
        <item x="124"/>
        <item x="59"/>
        <item x="79"/>
        <item x="185"/>
        <item x="87"/>
        <item t="default"/>
      </items>
    </pivotField>
    <pivotField numFmtId="165" showAll="0"/>
    <pivotField numFmtId="165" showAll="0"/>
    <pivotField showAll="0"/>
    <pivotField showAll="0"/>
  </pivotFields>
  <rowFields count="1">
    <field x="3"/>
  </rowFields>
  <rowItems count="6">
    <i>
      <x/>
    </i>
    <i>
      <x v="1"/>
    </i>
    <i>
      <x v="2"/>
    </i>
    <i>
      <x v="3"/>
    </i>
    <i>
      <x v="4"/>
    </i>
    <i t="grand">
      <x/>
    </i>
  </rowItems>
  <colFields count="1">
    <field x="-2"/>
  </colFields>
  <colItems count="2">
    <i>
      <x/>
    </i>
    <i i="1">
      <x v="1"/>
    </i>
  </colItems>
  <dataFields count="2">
    <dataField name="Sum of Sales" fld="4" baseField="0" baseItem="0" numFmtId="165"/>
    <dataField name="Sum of Profit" fld="8" baseField="0" baseItem="0" numFmtId="165"/>
  </dataFields>
  <chartFormats count="20">
    <chartFormat chart="2" format="0"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2" format="5">
      <pivotArea type="data" outline="0" fieldPosition="0">
        <references count="2">
          <reference field="4294967294" count="1" selected="0">
            <x v="0"/>
          </reference>
          <reference field="3" count="1" selected="0">
            <x v="3"/>
          </reference>
        </references>
      </pivotArea>
    </chartFormat>
    <chartFormat chart="2" format="6">
      <pivotArea type="data" outline="0" fieldPosition="0">
        <references count="2">
          <reference field="4294967294" count="1" selected="0">
            <x v="0"/>
          </reference>
          <reference field="3" count="1" selected="0">
            <x v="4"/>
          </reference>
        </references>
      </pivotArea>
    </chartFormat>
    <chartFormat chart="6"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54" format="4" series="1">
      <pivotArea type="data" outline="0" fieldPosition="0">
        <references count="1">
          <reference field="4294967294" count="1" selected="0">
            <x v="0"/>
          </reference>
        </references>
      </pivotArea>
    </chartFormat>
    <chartFormat chart="56" format="4" series="1">
      <pivotArea type="data" outline="0" fieldPosition="0">
        <references count="1">
          <reference field="4294967294" count="1" selected="0">
            <x v="0"/>
          </reference>
        </references>
      </pivotArea>
    </chartFormat>
    <chartFormat chart="58" format="24" series="1">
      <pivotArea type="data" outline="0" fieldPosition="0">
        <references count="1">
          <reference field="4294967294" count="1" selected="0">
            <x v="0"/>
          </reference>
        </references>
      </pivotArea>
    </chartFormat>
    <chartFormat chart="58" format="25">
      <pivotArea type="data" outline="0" fieldPosition="0">
        <references count="2">
          <reference field="4294967294" count="1" selected="0">
            <x v="0"/>
          </reference>
          <reference field="3" count="1" selected="0">
            <x v="0"/>
          </reference>
        </references>
      </pivotArea>
    </chartFormat>
    <chartFormat chart="58" format="26">
      <pivotArea type="data" outline="0" fieldPosition="0">
        <references count="2">
          <reference field="4294967294" count="1" selected="0">
            <x v="0"/>
          </reference>
          <reference field="3" count="1" selected="0">
            <x v="1"/>
          </reference>
        </references>
      </pivotArea>
    </chartFormat>
    <chartFormat chart="58" format="27">
      <pivotArea type="data" outline="0" fieldPosition="0">
        <references count="2">
          <reference field="4294967294" count="1" selected="0">
            <x v="0"/>
          </reference>
          <reference field="3" count="1" selected="0">
            <x v="2"/>
          </reference>
        </references>
      </pivotArea>
    </chartFormat>
    <chartFormat chart="58" format="28">
      <pivotArea type="data" outline="0" fieldPosition="0">
        <references count="2">
          <reference field="4294967294" count="1" selected="0">
            <x v="0"/>
          </reference>
          <reference field="3" count="1" selected="0">
            <x v="3"/>
          </reference>
        </references>
      </pivotArea>
    </chartFormat>
    <chartFormat chart="58" format="29">
      <pivotArea type="data" outline="0" fieldPosition="0">
        <references count="2">
          <reference field="4294967294" count="1" selected="0">
            <x v="0"/>
          </reference>
          <reference field="3" count="1" selected="0">
            <x v="4"/>
          </reference>
        </references>
      </pivotArea>
    </chartFormat>
    <chartFormat chart="78" format="0" series="1">
      <pivotArea type="data" outline="0" fieldPosition="0">
        <references count="1">
          <reference field="4294967294" count="1" selected="0">
            <x v="0"/>
          </reference>
        </references>
      </pivotArea>
    </chartFormat>
    <chartFormat chart="78" format="1" series="1">
      <pivotArea type="data" outline="0" fieldPosition="0">
        <references count="1">
          <reference field="4294967294" count="1" selected="0">
            <x v="1"/>
          </reference>
        </references>
      </pivotArea>
    </chartFormat>
    <chartFormat chart="81" format="4" series="1">
      <pivotArea type="data" outline="0" fieldPosition="0">
        <references count="1">
          <reference field="4294967294" count="1" selected="0">
            <x v="0"/>
          </reference>
        </references>
      </pivotArea>
    </chartFormat>
    <chartFormat chart="8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F0E957-1937-49C3-8C66-F7C945B90FE6}"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5">
  <location ref="A3:B9" firstHeaderRow="1" firstDataRow="1" firstDataCol="1"/>
  <pivotFields count="14">
    <pivotField showAll="0">
      <items count="31">
        <item x="6"/>
        <item x="22"/>
        <item x="23"/>
        <item x="26"/>
        <item x="3"/>
        <item x="14"/>
        <item x="5"/>
        <item x="13"/>
        <item x="8"/>
        <item x="9"/>
        <item x="21"/>
        <item x="1"/>
        <item x="27"/>
        <item x="10"/>
        <item x="19"/>
        <item x="20"/>
        <item x="2"/>
        <item x="29"/>
        <item x="0"/>
        <item x="24"/>
        <item x="18"/>
        <item x="15"/>
        <item x="11"/>
        <item x="25"/>
        <item x="17"/>
        <item x="7"/>
        <item x="28"/>
        <item x="16"/>
        <item x="12"/>
        <item x="4"/>
        <item t="default"/>
      </items>
    </pivotField>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showAll="0">
      <items count="6">
        <item x="4"/>
        <item x="1"/>
        <item x="3"/>
        <item x="2"/>
        <item x="0"/>
        <item t="default"/>
      </items>
    </pivotField>
    <pivotField axis="axisRow" showAll="0">
      <items count="6">
        <item x="0"/>
        <item x="1"/>
        <item x="2"/>
        <item x="3"/>
        <item x="4"/>
        <item t="default"/>
      </items>
    </pivotField>
    <pivotField dataField="1" numFmtId="165" showAll="0"/>
    <pivotField showAll="0">
      <items count="20">
        <item x="17"/>
        <item x="7"/>
        <item x="1"/>
        <item x="0"/>
        <item x="16"/>
        <item x="5"/>
        <item x="9"/>
        <item x="4"/>
        <item x="13"/>
        <item x="11"/>
        <item x="6"/>
        <item x="3"/>
        <item x="12"/>
        <item x="8"/>
        <item x="10"/>
        <item x="18"/>
        <item x="2"/>
        <item x="14"/>
        <item x="15"/>
        <item t="default"/>
      </items>
    </pivotField>
    <pivotField showAll="0"/>
    <pivotField numFmtId="14" showAll="0"/>
    <pivotField numFmtId="165" showAll="0"/>
    <pivotField numFmtId="165" showAll="0">
      <items count="201">
        <item x="148"/>
        <item x="70"/>
        <item x="114"/>
        <item x="187"/>
        <item x="125"/>
        <item x="91"/>
        <item x="57"/>
        <item x="113"/>
        <item x="69"/>
        <item x="133"/>
        <item x="78"/>
        <item x="112"/>
        <item x="9"/>
        <item x="45"/>
        <item x="183"/>
        <item x="199"/>
        <item x="27"/>
        <item x="94"/>
        <item x="118"/>
        <item x="175"/>
        <item x="157"/>
        <item x="52"/>
        <item x="196"/>
        <item x="172"/>
        <item x="29"/>
        <item x="58"/>
        <item x="135"/>
        <item x="17"/>
        <item x="19"/>
        <item x="3"/>
        <item x="171"/>
        <item x="120"/>
        <item x="136"/>
        <item x="1"/>
        <item x="170"/>
        <item x="156"/>
        <item x="77"/>
        <item x="128"/>
        <item x="76"/>
        <item x="119"/>
        <item x="73"/>
        <item x="137"/>
        <item x="0"/>
        <item x="23"/>
        <item x="32"/>
        <item x="151"/>
        <item x="145"/>
        <item x="61"/>
        <item x="90"/>
        <item x="49"/>
        <item x="84"/>
        <item x="129"/>
        <item x="116"/>
        <item x="41"/>
        <item x="72"/>
        <item x="21"/>
        <item x="64"/>
        <item x="95"/>
        <item x="8"/>
        <item x="82"/>
        <item x="163"/>
        <item x="35"/>
        <item x="179"/>
        <item x="13"/>
        <item x="165"/>
        <item x="121"/>
        <item x="130"/>
        <item x="75"/>
        <item x="42"/>
        <item x="50"/>
        <item x="186"/>
        <item x="143"/>
        <item x="7"/>
        <item x="178"/>
        <item x="22"/>
        <item x="159"/>
        <item x="132"/>
        <item x="67"/>
        <item x="190"/>
        <item x="188"/>
        <item x="161"/>
        <item x="30"/>
        <item x="147"/>
        <item x="24"/>
        <item x="150"/>
        <item x="194"/>
        <item x="180"/>
        <item x="83"/>
        <item x="191"/>
        <item x="36"/>
        <item x="105"/>
        <item x="5"/>
        <item x="14"/>
        <item x="86"/>
        <item x="167"/>
        <item x="182"/>
        <item x="101"/>
        <item x="198"/>
        <item x="177"/>
        <item x="96"/>
        <item x="98"/>
        <item x="155"/>
        <item x="51"/>
        <item x="158"/>
        <item x="16"/>
        <item x="109"/>
        <item x="55"/>
        <item x="131"/>
        <item x="197"/>
        <item x="10"/>
        <item x="144"/>
        <item x="33"/>
        <item x="46"/>
        <item x="164"/>
        <item x="162"/>
        <item x="100"/>
        <item x="38"/>
        <item x="123"/>
        <item x="122"/>
        <item x="4"/>
        <item x="108"/>
        <item x="104"/>
        <item x="115"/>
        <item x="20"/>
        <item x="66"/>
        <item x="173"/>
        <item x="56"/>
        <item x="99"/>
        <item x="168"/>
        <item x="39"/>
        <item x="60"/>
        <item x="141"/>
        <item x="68"/>
        <item x="92"/>
        <item x="26"/>
        <item x="154"/>
        <item x="195"/>
        <item x="111"/>
        <item x="166"/>
        <item x="47"/>
        <item x="2"/>
        <item x="54"/>
        <item x="88"/>
        <item x="80"/>
        <item x="189"/>
        <item x="102"/>
        <item x="97"/>
        <item x="127"/>
        <item x="184"/>
        <item x="117"/>
        <item x="44"/>
        <item x="176"/>
        <item x="140"/>
        <item x="138"/>
        <item x="37"/>
        <item x="152"/>
        <item x="65"/>
        <item x="169"/>
        <item x="110"/>
        <item x="103"/>
        <item x="6"/>
        <item x="62"/>
        <item x="149"/>
        <item x="43"/>
        <item x="12"/>
        <item x="34"/>
        <item x="53"/>
        <item x="134"/>
        <item x="63"/>
        <item x="40"/>
        <item x="107"/>
        <item x="31"/>
        <item x="193"/>
        <item x="71"/>
        <item x="28"/>
        <item x="11"/>
        <item x="146"/>
        <item x="181"/>
        <item x="174"/>
        <item x="81"/>
        <item x="160"/>
        <item x="18"/>
        <item x="74"/>
        <item x="89"/>
        <item x="192"/>
        <item x="106"/>
        <item x="15"/>
        <item x="25"/>
        <item x="126"/>
        <item x="93"/>
        <item x="142"/>
        <item x="153"/>
        <item x="48"/>
        <item x="85"/>
        <item x="139"/>
        <item x="124"/>
        <item x="59"/>
        <item x="79"/>
        <item x="185"/>
        <item x="87"/>
        <item t="default"/>
      </items>
    </pivotField>
    <pivotField numFmtId="165" showAll="0"/>
    <pivotField numFmtId="165" showAll="0"/>
    <pivotField showAll="0"/>
    <pivotField showAll="0"/>
  </pivotFields>
  <rowFields count="1">
    <field x="3"/>
  </rowFields>
  <rowItems count="6">
    <i>
      <x/>
    </i>
    <i>
      <x v="1"/>
    </i>
    <i>
      <x v="2"/>
    </i>
    <i>
      <x v="3"/>
    </i>
    <i>
      <x v="4"/>
    </i>
    <i t="grand">
      <x/>
    </i>
  </rowItems>
  <colItems count="1">
    <i/>
  </colItems>
  <dataFields count="1">
    <dataField name="Sum of Sales" fld="4" baseField="0" baseItem="0" numFmtId="165"/>
  </dataFields>
  <chartFormats count="16">
    <chartFormat chart="2" format="0"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2" format="5">
      <pivotArea type="data" outline="0" fieldPosition="0">
        <references count="2">
          <reference field="4294967294" count="1" selected="0">
            <x v="0"/>
          </reference>
          <reference field="3" count="1" selected="0">
            <x v="3"/>
          </reference>
        </references>
      </pivotArea>
    </chartFormat>
    <chartFormat chart="2" format="6">
      <pivotArea type="data" outline="0" fieldPosition="0">
        <references count="2">
          <reference field="4294967294" count="1" selected="0">
            <x v="0"/>
          </reference>
          <reference field="3" count="1" selected="0">
            <x v="4"/>
          </reference>
        </references>
      </pivotArea>
    </chartFormat>
    <chartFormat chart="6"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54" format="4" series="1">
      <pivotArea type="data" outline="0" fieldPosition="0">
        <references count="1">
          <reference field="4294967294" count="1" selected="0">
            <x v="0"/>
          </reference>
        </references>
      </pivotArea>
    </chartFormat>
    <chartFormat chart="56" format="4" series="1">
      <pivotArea type="data" outline="0" fieldPosition="0">
        <references count="1">
          <reference field="4294967294" count="1" selected="0">
            <x v="0"/>
          </reference>
        </references>
      </pivotArea>
    </chartFormat>
    <chartFormat chart="58" format="24" series="1">
      <pivotArea type="data" outline="0" fieldPosition="0">
        <references count="1">
          <reference field="4294967294" count="1" selected="0">
            <x v="0"/>
          </reference>
        </references>
      </pivotArea>
    </chartFormat>
    <chartFormat chart="58" format="25">
      <pivotArea type="data" outline="0" fieldPosition="0">
        <references count="2">
          <reference field="4294967294" count="1" selected="0">
            <x v="0"/>
          </reference>
          <reference field="3" count="1" selected="0">
            <x v="0"/>
          </reference>
        </references>
      </pivotArea>
    </chartFormat>
    <chartFormat chart="58" format="26">
      <pivotArea type="data" outline="0" fieldPosition="0">
        <references count="2">
          <reference field="4294967294" count="1" selected="0">
            <x v="0"/>
          </reference>
          <reference field="3" count="1" selected="0">
            <x v="1"/>
          </reference>
        </references>
      </pivotArea>
    </chartFormat>
    <chartFormat chart="58" format="27">
      <pivotArea type="data" outline="0" fieldPosition="0">
        <references count="2">
          <reference field="4294967294" count="1" selected="0">
            <x v="0"/>
          </reference>
          <reference field="3" count="1" selected="0">
            <x v="2"/>
          </reference>
        </references>
      </pivotArea>
    </chartFormat>
    <chartFormat chart="58" format="28">
      <pivotArea type="data" outline="0" fieldPosition="0">
        <references count="2">
          <reference field="4294967294" count="1" selected="0">
            <x v="0"/>
          </reference>
          <reference field="3" count="1" selected="0">
            <x v="3"/>
          </reference>
        </references>
      </pivotArea>
    </chartFormat>
    <chartFormat chart="58" format="29">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5E4DAE-EE58-4F0F-B973-6852FCEE20C7}" name="PivotTable2"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63">
  <location ref="A3:C9" firstHeaderRow="0" firstDataRow="1" firstDataCol="1"/>
  <pivotFields count="14">
    <pivotField showAll="0"/>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axis="axisRow" showAll="0">
      <items count="6">
        <item x="4"/>
        <item x="1"/>
        <item x="3"/>
        <item x="2"/>
        <item x="0"/>
        <item t="default"/>
      </items>
    </pivotField>
    <pivotField showAll="0">
      <items count="6">
        <item x="0"/>
        <item x="1"/>
        <item x="2"/>
        <item x="3"/>
        <item x="4"/>
        <item t="default"/>
      </items>
    </pivotField>
    <pivotField dataField="1" numFmtId="165" showAll="0"/>
    <pivotField showAll="0">
      <items count="20">
        <item x="17"/>
        <item x="7"/>
        <item x="1"/>
        <item x="0"/>
        <item x="16"/>
        <item x="5"/>
        <item x="9"/>
        <item x="4"/>
        <item x="13"/>
        <item x="11"/>
        <item x="6"/>
        <item x="3"/>
        <item x="12"/>
        <item x="8"/>
        <item x="10"/>
        <item x="18"/>
        <item x="2"/>
        <item x="14"/>
        <item x="15"/>
        <item t="default"/>
      </items>
    </pivotField>
    <pivotField showAll="0"/>
    <pivotField numFmtId="1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dataField="1" numFmtId="165" showAll="0"/>
    <pivotField numFmtId="165" showAll="0"/>
    <pivotField numFmtId="165" showAll="0"/>
    <pivotField numFmtId="165" showAll="0"/>
    <pivotField showAll="0"/>
    <pivotField showAll="0"/>
  </pivotFields>
  <rowFields count="1">
    <field x="2"/>
  </rowFields>
  <rowItems count="6">
    <i>
      <x/>
    </i>
    <i>
      <x v="1"/>
    </i>
    <i>
      <x v="2"/>
    </i>
    <i>
      <x v="3"/>
    </i>
    <i>
      <x v="4"/>
    </i>
    <i t="grand">
      <x/>
    </i>
  </rowItems>
  <colFields count="1">
    <field x="-2"/>
  </colFields>
  <colItems count="2">
    <i>
      <x/>
    </i>
    <i i="1">
      <x v="1"/>
    </i>
  </colItems>
  <dataFields count="2">
    <dataField name="Sum of Profit" fld="8" baseField="0" baseItem="0" numFmtId="165"/>
    <dataField name="Sum of Sales" fld="4" baseField="0" baseItem="0" numFmtId="165"/>
  </dataFields>
  <chartFormats count="32">
    <chartFormat chart="19" format="0" series="1">
      <pivotArea type="data" outline="0" fieldPosition="0">
        <references count="1">
          <reference field="4294967294" count="1" selected="0">
            <x v="1"/>
          </reference>
        </references>
      </pivotArea>
    </chartFormat>
    <chartFormat chart="19" format="1"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1"/>
          </reference>
        </references>
      </pivotArea>
    </chartFormat>
    <chartFormat chart="23" format="1"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1"/>
          </reference>
        </references>
      </pivotArea>
    </chartFormat>
    <chartFormat chart="43" format="1" series="1">
      <pivotArea type="data" outline="0" fieldPosition="0">
        <references count="1">
          <reference field="4294967294" count="1" selected="0">
            <x v="0"/>
          </reference>
        </references>
      </pivotArea>
    </chartFormat>
    <chartFormat chart="46" format="4" series="1">
      <pivotArea type="data" outline="0" fieldPosition="0">
        <references count="1">
          <reference field="4294967294" count="1" selected="0">
            <x v="1"/>
          </reference>
        </references>
      </pivotArea>
    </chartFormat>
    <chartFormat chart="46" format="5" series="1">
      <pivotArea type="data" outline="0" fieldPosition="0">
        <references count="1">
          <reference field="4294967294" count="1" selected="0">
            <x v="0"/>
          </reference>
        </references>
      </pivotArea>
    </chartFormat>
    <chartFormat chart="49" format="14" series="1">
      <pivotArea type="data" outline="0" fieldPosition="0">
        <references count="1">
          <reference field="4294967294" count="1" selected="0">
            <x v="1"/>
          </reference>
        </references>
      </pivotArea>
    </chartFormat>
    <chartFormat chart="49" format="15">
      <pivotArea type="data" outline="0" fieldPosition="0">
        <references count="2">
          <reference field="4294967294" count="1" selected="0">
            <x v="1"/>
          </reference>
          <reference field="2" count="1" selected="0">
            <x v="0"/>
          </reference>
        </references>
      </pivotArea>
    </chartFormat>
    <chartFormat chart="49" format="16">
      <pivotArea type="data" outline="0" fieldPosition="0">
        <references count="2">
          <reference field="4294967294" count="1" selected="0">
            <x v="1"/>
          </reference>
          <reference field="2" count="1" selected="0">
            <x v="1"/>
          </reference>
        </references>
      </pivotArea>
    </chartFormat>
    <chartFormat chart="49" format="17">
      <pivotArea type="data" outline="0" fieldPosition="0">
        <references count="2">
          <reference field="4294967294" count="1" selected="0">
            <x v="1"/>
          </reference>
          <reference field="2" count="1" selected="0">
            <x v="2"/>
          </reference>
        </references>
      </pivotArea>
    </chartFormat>
    <chartFormat chart="49" format="18">
      <pivotArea type="data" outline="0" fieldPosition="0">
        <references count="2">
          <reference field="4294967294" count="1" selected="0">
            <x v="1"/>
          </reference>
          <reference field="2" count="1" selected="0">
            <x v="3"/>
          </reference>
        </references>
      </pivotArea>
    </chartFormat>
    <chartFormat chart="49" format="19">
      <pivotArea type="data" outline="0" fieldPosition="0">
        <references count="2">
          <reference field="4294967294" count="1" selected="0">
            <x v="1"/>
          </reference>
          <reference field="2" count="1" selected="0">
            <x v="4"/>
          </reference>
        </references>
      </pivotArea>
    </chartFormat>
    <chartFormat chart="49" format="20" series="1">
      <pivotArea type="data" outline="0" fieldPosition="0">
        <references count="1">
          <reference field="4294967294" count="1" selected="0">
            <x v="0"/>
          </reference>
        </references>
      </pivotArea>
    </chartFormat>
    <chartFormat chart="49" format="21">
      <pivotArea type="data" outline="0" fieldPosition="0">
        <references count="2">
          <reference field="4294967294" count="1" selected="0">
            <x v="0"/>
          </reference>
          <reference field="2" count="1" selected="0">
            <x v="0"/>
          </reference>
        </references>
      </pivotArea>
    </chartFormat>
    <chartFormat chart="49" format="22">
      <pivotArea type="data" outline="0" fieldPosition="0">
        <references count="2">
          <reference field="4294967294" count="1" selected="0">
            <x v="0"/>
          </reference>
          <reference field="2" count="1" selected="0">
            <x v="1"/>
          </reference>
        </references>
      </pivotArea>
    </chartFormat>
    <chartFormat chart="49" format="23">
      <pivotArea type="data" outline="0" fieldPosition="0">
        <references count="2">
          <reference field="4294967294" count="1" selected="0">
            <x v="0"/>
          </reference>
          <reference field="2" count="1" selected="0">
            <x v="2"/>
          </reference>
        </references>
      </pivotArea>
    </chartFormat>
    <chartFormat chart="49" format="24">
      <pivotArea type="data" outline="0" fieldPosition="0">
        <references count="2">
          <reference field="4294967294" count="1" selected="0">
            <x v="0"/>
          </reference>
          <reference field="2" count="1" selected="0">
            <x v="3"/>
          </reference>
        </references>
      </pivotArea>
    </chartFormat>
    <chartFormat chart="49" format="25">
      <pivotArea type="data" outline="0" fieldPosition="0">
        <references count="2">
          <reference field="4294967294" count="1" selected="0">
            <x v="0"/>
          </reference>
          <reference field="2" count="1" selected="0">
            <x v="4"/>
          </reference>
        </references>
      </pivotArea>
    </chartFormat>
    <chartFormat chart="51" format="4" series="1">
      <pivotArea type="data" outline="0" fieldPosition="0">
        <references count="1">
          <reference field="4294967294" count="1" selected="0">
            <x v="1"/>
          </reference>
        </references>
      </pivotArea>
    </chartFormat>
    <chartFormat chart="51" format="5" series="1">
      <pivotArea type="data" outline="0" fieldPosition="0">
        <references count="1">
          <reference field="4294967294" count="1" selected="0">
            <x v="0"/>
          </reference>
        </references>
      </pivotArea>
    </chartFormat>
    <chartFormat chart="23" format="2">
      <pivotArea type="data" outline="0" fieldPosition="0">
        <references count="2">
          <reference field="4294967294" count="1" selected="0">
            <x v="1"/>
          </reference>
          <reference field="2" count="1" selected="0">
            <x v="0"/>
          </reference>
        </references>
      </pivotArea>
    </chartFormat>
    <chartFormat chart="23" format="3">
      <pivotArea type="data" outline="0" fieldPosition="0">
        <references count="2">
          <reference field="4294967294" count="1" selected="0">
            <x v="1"/>
          </reference>
          <reference field="2" count="1" selected="0">
            <x v="1"/>
          </reference>
        </references>
      </pivotArea>
    </chartFormat>
    <chartFormat chart="23" format="4">
      <pivotArea type="data" outline="0" fieldPosition="0">
        <references count="2">
          <reference field="4294967294" count="1" selected="0">
            <x v="1"/>
          </reference>
          <reference field="2" count="1" selected="0">
            <x v="2"/>
          </reference>
        </references>
      </pivotArea>
    </chartFormat>
    <chartFormat chart="23" format="5">
      <pivotArea type="data" outline="0" fieldPosition="0">
        <references count="2">
          <reference field="4294967294" count="1" selected="0">
            <x v="1"/>
          </reference>
          <reference field="2" count="1" selected="0">
            <x v="3"/>
          </reference>
        </references>
      </pivotArea>
    </chartFormat>
    <chartFormat chart="23" format="6">
      <pivotArea type="data" outline="0" fieldPosition="0">
        <references count="2">
          <reference field="4294967294" count="1" selected="0">
            <x v="1"/>
          </reference>
          <reference field="2" count="1" selected="0">
            <x v="4"/>
          </reference>
        </references>
      </pivotArea>
    </chartFormat>
    <chartFormat chart="23" format="7">
      <pivotArea type="data" outline="0" fieldPosition="0">
        <references count="2">
          <reference field="4294967294" count="1" selected="0">
            <x v="0"/>
          </reference>
          <reference field="2" count="1" selected="0">
            <x v="0"/>
          </reference>
        </references>
      </pivotArea>
    </chartFormat>
    <chartFormat chart="23" format="8">
      <pivotArea type="data" outline="0" fieldPosition="0">
        <references count="2">
          <reference field="4294967294" count="1" selected="0">
            <x v="0"/>
          </reference>
          <reference field="2" count="1" selected="0">
            <x v="1"/>
          </reference>
        </references>
      </pivotArea>
    </chartFormat>
    <chartFormat chart="23" format="9">
      <pivotArea type="data" outline="0" fieldPosition="0">
        <references count="2">
          <reference field="4294967294" count="1" selected="0">
            <x v="0"/>
          </reference>
          <reference field="2" count="1" selected="0">
            <x v="2"/>
          </reference>
        </references>
      </pivotArea>
    </chartFormat>
    <chartFormat chart="23" format="10">
      <pivotArea type="data" outline="0" fieldPosition="0">
        <references count="2">
          <reference field="4294967294" count="1" selected="0">
            <x v="0"/>
          </reference>
          <reference field="2" count="1" selected="0">
            <x v="3"/>
          </reference>
        </references>
      </pivotArea>
    </chartFormat>
    <chartFormat chart="23" format="1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filters count="1">
    <filter fld="7" type="dateBetween" evalOrder="-1" id="14" name="Order_Date">
      <autoFilter ref="A1">
        <filterColumn colId="0">
          <customFilters and="1">
            <customFilter operator="greaterThanOrEqual" val="45809"/>
            <customFilter operator="lessThanOrEqual" val="458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C6653C-A729-4C34-B5D3-9F207317F712}"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9">
  <location ref="A3:C9" firstHeaderRow="0" firstDataRow="1" firstDataCol="1"/>
  <pivotFields count="14">
    <pivotField showAll="0">
      <items count="31">
        <item x="6"/>
        <item x="22"/>
        <item x="23"/>
        <item x="26"/>
        <item x="3"/>
        <item x="14"/>
        <item x="5"/>
        <item x="13"/>
        <item x="8"/>
        <item x="9"/>
        <item x="21"/>
        <item x="1"/>
        <item x="27"/>
        <item x="10"/>
        <item x="19"/>
        <item x="20"/>
        <item x="2"/>
        <item x="29"/>
        <item x="0"/>
        <item x="24"/>
        <item x="18"/>
        <item x="15"/>
        <item x="11"/>
        <item x="25"/>
        <item x="17"/>
        <item x="7"/>
        <item x="28"/>
        <item x="16"/>
        <item x="12"/>
        <item x="4"/>
        <item t="default"/>
      </items>
    </pivotField>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axis="axisRow" showAll="0">
      <items count="6">
        <item x="4"/>
        <item x="1"/>
        <item x="3"/>
        <item x="2"/>
        <item x="0"/>
        <item t="default"/>
      </items>
    </pivotField>
    <pivotField showAll="0">
      <items count="6">
        <item x="0"/>
        <item x="1"/>
        <item x="2"/>
        <item x="3"/>
        <item x="4"/>
        <item t="default"/>
      </items>
    </pivotField>
    <pivotField numFmtId="165" showAll="0"/>
    <pivotField dataField="1" showAll="0">
      <items count="20">
        <item x="17"/>
        <item x="7"/>
        <item x="1"/>
        <item x="0"/>
        <item x="16"/>
        <item x="5"/>
        <item x="9"/>
        <item x="4"/>
        <item x="13"/>
        <item x="11"/>
        <item x="6"/>
        <item x="3"/>
        <item x="12"/>
        <item x="8"/>
        <item x="10"/>
        <item x="18"/>
        <item x="2"/>
        <item x="14"/>
        <item x="15"/>
        <item t="default"/>
      </items>
    </pivotField>
    <pivotField showAll="0"/>
    <pivotField numFmtId="14" showAll="0"/>
    <pivotField dataField="1" numFmtId="165" showAll="0"/>
    <pivotField numFmtId="165" showAll="0"/>
    <pivotField numFmtId="165" showAll="0"/>
    <pivotField numFmtId="165" showAll="0"/>
    <pivotField showAll="0"/>
    <pivotField showAll="0"/>
  </pivotFields>
  <rowFields count="1">
    <field x="2"/>
  </rowFields>
  <rowItems count="6">
    <i>
      <x/>
    </i>
    <i>
      <x v="1"/>
    </i>
    <i>
      <x v="2"/>
    </i>
    <i>
      <x v="3"/>
    </i>
    <i>
      <x v="4"/>
    </i>
    <i t="grand">
      <x/>
    </i>
  </rowItems>
  <colFields count="1">
    <field x="-2"/>
  </colFields>
  <colItems count="2">
    <i>
      <x/>
    </i>
    <i i="1">
      <x v="1"/>
    </i>
  </colItems>
  <dataFields count="2">
    <dataField name="Sum of Quantity" fld="5" baseField="0" baseItem="0"/>
    <dataField name="Sum of Profit" fld="8" baseField="0" baseItem="0" numFmtId="165"/>
  </dataFields>
  <chartFormats count="1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pivotArea type="data" outline="0" fieldPosition="0">
        <references count="2">
          <reference field="4294967294" count="1" selected="0">
            <x v="0"/>
          </reference>
          <reference field="2" count="1" selected="0">
            <x v="0"/>
          </reference>
        </references>
      </pivotArea>
    </chartFormat>
    <chartFormat chart="16" format="3">
      <pivotArea type="data" outline="0" fieldPosition="0">
        <references count="2">
          <reference field="4294967294" count="1" selected="0">
            <x v="0"/>
          </reference>
          <reference field="2" count="1" selected="0">
            <x v="1"/>
          </reference>
        </references>
      </pivotArea>
    </chartFormat>
    <chartFormat chart="16" format="4">
      <pivotArea type="data" outline="0" fieldPosition="0">
        <references count="2">
          <reference field="4294967294" count="1" selected="0">
            <x v="0"/>
          </reference>
          <reference field="2" count="1" selected="0">
            <x v="2"/>
          </reference>
        </references>
      </pivotArea>
    </chartFormat>
    <chartFormat chart="16" format="5">
      <pivotArea type="data" outline="0" fieldPosition="0">
        <references count="2">
          <reference field="4294967294" count="1" selected="0">
            <x v="0"/>
          </reference>
          <reference field="2" count="1" selected="0">
            <x v="3"/>
          </reference>
        </references>
      </pivotArea>
    </chartFormat>
    <chartFormat chart="16" format="6">
      <pivotArea type="data" outline="0" fieldPosition="0">
        <references count="2">
          <reference field="4294967294" count="1" selected="0">
            <x v="0"/>
          </reference>
          <reference field="2" count="1" selected="0">
            <x v="4"/>
          </reference>
        </references>
      </pivotArea>
    </chartFormat>
    <chartFormat chart="16" format="7">
      <pivotArea type="data" outline="0" fieldPosition="0">
        <references count="2">
          <reference field="4294967294" count="1" selected="0">
            <x v="1"/>
          </reference>
          <reference field="2" count="1" selected="0">
            <x v="0"/>
          </reference>
        </references>
      </pivotArea>
    </chartFormat>
    <chartFormat chart="16" format="8">
      <pivotArea type="data" outline="0" fieldPosition="0">
        <references count="2">
          <reference field="4294967294" count="1" selected="0">
            <x v="1"/>
          </reference>
          <reference field="2" count="1" selected="0">
            <x v="1"/>
          </reference>
        </references>
      </pivotArea>
    </chartFormat>
    <chartFormat chart="16" format="9">
      <pivotArea type="data" outline="0" fieldPosition="0">
        <references count="2">
          <reference field="4294967294" count="1" selected="0">
            <x v="1"/>
          </reference>
          <reference field="2" count="1" selected="0">
            <x v="2"/>
          </reference>
        </references>
      </pivotArea>
    </chartFormat>
    <chartFormat chart="16" format="10">
      <pivotArea type="data" outline="0" fieldPosition="0">
        <references count="2">
          <reference field="4294967294" count="1" selected="0">
            <x v="1"/>
          </reference>
          <reference field="2" count="1" selected="0">
            <x v="3"/>
          </reference>
        </references>
      </pivotArea>
    </chartFormat>
    <chartFormat chart="16" format="11">
      <pivotArea type="data" outline="0" fieldPosition="0">
        <references count="2">
          <reference field="4294967294" count="1" selected="0">
            <x v="1"/>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DEC210-3B35-4CFF-B80B-8E476FD05A97}"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0">
  <location ref="A3:C34" firstHeaderRow="0" firstDataRow="1" firstDataCol="1"/>
  <pivotFields count="14">
    <pivotField axis="axisRow" showAll="0" sortType="descending">
      <items count="31">
        <item x="4"/>
        <item x="12"/>
        <item x="16"/>
        <item x="28"/>
        <item x="7"/>
        <item x="17"/>
        <item x="25"/>
        <item x="11"/>
        <item x="15"/>
        <item x="18"/>
        <item x="24"/>
        <item x="0"/>
        <item x="29"/>
        <item x="2"/>
        <item x="20"/>
        <item x="19"/>
        <item x="10"/>
        <item x="27"/>
        <item x="1"/>
        <item x="21"/>
        <item x="9"/>
        <item x="8"/>
        <item x="13"/>
        <item x="5"/>
        <item x="14"/>
        <item x="3"/>
        <item x="26"/>
        <item x="23"/>
        <item x="22"/>
        <item x="6"/>
        <item t="default"/>
      </items>
    </pivotField>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showAll="0">
      <items count="6">
        <item x="4"/>
        <item x="1"/>
        <item x="3"/>
        <item x="2"/>
        <item x="0"/>
        <item t="default"/>
      </items>
    </pivotField>
    <pivotField showAll="0">
      <items count="6">
        <item x="0"/>
        <item x="1"/>
        <item x="2"/>
        <item x="3"/>
        <item x="4"/>
        <item t="default"/>
      </items>
    </pivotField>
    <pivotField numFmtId="165" showAll="0"/>
    <pivotField dataField="1" showAll="0">
      <items count="20">
        <item x="17"/>
        <item x="7"/>
        <item x="1"/>
        <item x="0"/>
        <item x="16"/>
        <item x="5"/>
        <item x="9"/>
        <item x="4"/>
        <item x="13"/>
        <item x="11"/>
        <item x="6"/>
        <item x="3"/>
        <item x="12"/>
        <item x="8"/>
        <item x="10"/>
        <item x="18"/>
        <item x="2"/>
        <item x="14"/>
        <item x="15"/>
        <item t="default"/>
      </items>
    </pivotField>
    <pivotField showAll="0"/>
    <pivotField numFmtId="14" showAll="0"/>
    <pivotField numFmtId="165" showAll="0"/>
    <pivotField numFmtId="165" showAll="0"/>
    <pivotField numFmtId="165" showAll="0">
      <items count="159">
        <item h="1" x="2"/>
        <item h="1" x="58"/>
        <item h="1" x="57"/>
        <item h="1" x="115"/>
        <item x="71"/>
        <item h="1" x="9"/>
        <item h="1" x="146"/>
        <item h="1" x="157"/>
        <item h="1" x="21"/>
        <item h="1" x="97"/>
        <item h="1" x="103"/>
        <item h="1" x="89"/>
        <item h="1" x="47"/>
        <item h="1" x="94"/>
        <item h="1" x="123"/>
        <item h="1" x="88"/>
        <item h="1" x="63"/>
        <item h="1" x="93"/>
        <item h="1" x="105"/>
        <item h="1" x="124"/>
        <item h="1" x="118"/>
        <item h="1" x="48"/>
        <item h="1" x="90"/>
        <item h="1" x="52"/>
        <item h="1" x="8"/>
        <item h="1" x="13"/>
        <item h="1" x="74"/>
        <item h="1" x="92"/>
        <item h="1" x="99"/>
        <item h="1" x="139"/>
        <item h="1" x="42"/>
        <item h="1" x="110"/>
        <item h="1" x="55"/>
        <item h="1" x="114"/>
        <item h="1" x="66"/>
        <item h="1" x="30"/>
        <item h="1" x="145"/>
        <item h="1" x="156"/>
        <item h="1" x="70"/>
        <item h="1" x="3"/>
        <item h="1" x="100"/>
        <item h="1" x="41"/>
        <item h="1" x="67"/>
        <item h="1" x="10"/>
        <item h="1" x="136"/>
        <item h="1" x="23"/>
        <item h="1" x="17"/>
        <item h="1" x="54"/>
        <item h="1" x="98"/>
        <item h="1" x="65"/>
        <item h="1" x="56"/>
        <item h="1" x="142"/>
        <item h="1" x="131"/>
        <item h="1" x="148"/>
        <item h="1" x="26"/>
        <item h="1" x="104"/>
        <item h="1" x="1"/>
        <item h="1" x="101"/>
        <item h="1" x="91"/>
        <item h="1" x="24"/>
        <item h="1" x="20"/>
        <item h="1" x="117"/>
        <item h="1" x="106"/>
        <item h="1" x="5"/>
        <item h="1" x="31"/>
        <item h="1" x="119"/>
        <item h="1" x="133"/>
        <item h="1" x="6"/>
        <item h="1" x="79"/>
        <item h="1" x="60"/>
        <item h="1" x="59"/>
        <item h="1" x="19"/>
        <item h="1" x="141"/>
        <item h="1" x="0"/>
        <item h="1" x="12"/>
        <item h="1" x="28"/>
        <item h="1" x="43"/>
        <item h="1" x="112"/>
        <item h="1" x="62"/>
        <item h="1" x="36"/>
        <item h="1" x="25"/>
        <item h="1" x="144"/>
        <item h="1" x="27"/>
        <item h="1" x="130"/>
        <item h="1" x="128"/>
        <item h="1" x="78"/>
        <item h="1" x="69"/>
        <item h="1" x="95"/>
        <item h="1" x="152"/>
        <item h="1" x="84"/>
        <item h="1" x="35"/>
        <item h="1" x="134"/>
        <item h="1" x="49"/>
        <item h="1" x="129"/>
        <item h="1" x="120"/>
        <item h="1" x="154"/>
        <item h="1" x="151"/>
        <item h="1" x="29"/>
        <item h="1" x="121"/>
        <item h="1" x="14"/>
        <item h="1" x="87"/>
        <item h="1" x="132"/>
        <item h="1" x="75"/>
        <item h="1" x="7"/>
        <item h="1" x="16"/>
        <item h="1" x="76"/>
        <item h="1" x="125"/>
        <item h="1" x="85"/>
        <item h="1" x="149"/>
        <item h="1" x="127"/>
        <item h="1" x="111"/>
        <item h="1" x="39"/>
        <item h="1" x="143"/>
        <item h="1" x="32"/>
        <item h="1" x="81"/>
        <item h="1" x="86"/>
        <item h="1" x="50"/>
        <item h="1" x="116"/>
        <item h="1" x="37"/>
        <item h="1" x="77"/>
        <item h="1" x="33"/>
        <item h="1" x="122"/>
        <item h="1" x="44"/>
        <item h="1" x="72"/>
        <item h="1" x="34"/>
        <item h="1" x="46"/>
        <item h="1" x="45"/>
        <item h="1" x="153"/>
        <item h="1" x="22"/>
        <item h="1" x="113"/>
        <item h="1" x="68"/>
        <item h="1" x="4"/>
        <item h="1" x="137"/>
        <item h="1" x="38"/>
        <item h="1" x="108"/>
        <item h="1" x="64"/>
        <item h="1" x="53"/>
        <item h="1" x="155"/>
        <item h="1" x="150"/>
        <item h="1" x="80"/>
        <item h="1" x="147"/>
        <item h="1" x="11"/>
        <item h="1" x="140"/>
        <item h="1" x="82"/>
        <item h="1" x="135"/>
        <item h="1" x="102"/>
        <item h="1" x="51"/>
        <item h="1" x="107"/>
        <item h="1" x="83"/>
        <item h="1" x="138"/>
        <item h="1" x="126"/>
        <item h="1" x="18"/>
        <item h="1" x="61"/>
        <item h="1" x="15"/>
        <item h="1" x="73"/>
        <item h="1" x="109"/>
        <item h="1" x="40"/>
        <item h="1" x="96"/>
        <item t="default"/>
      </items>
    </pivotField>
    <pivotField dataField="1" numFmtId="165" showAll="0"/>
    <pivotField showAll="0"/>
    <pivotField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2">
    <i>
      <x/>
    </i>
    <i i="1">
      <x v="1"/>
    </i>
  </colItems>
  <dataFields count="2">
    <dataField name="Sum of Total_purchase" fld="11" baseField="0" baseItem="0" numFmtId="165"/>
    <dataField name="Sum of Quantity" fld="5" baseField="0" baseItem="0"/>
  </dataFields>
  <chartFormats count="6">
    <chartFormat chart="34" format="11" series="1">
      <pivotArea type="data" outline="0" fieldPosition="0">
        <references count="1">
          <reference field="4294967294" count="1" selected="0">
            <x v="0"/>
          </reference>
        </references>
      </pivotArea>
    </chartFormat>
    <chartFormat chart="21" format="11" series="1">
      <pivotArea type="data" outline="0" fieldPosition="0">
        <references count="1">
          <reference field="4294967294" count="1" selected="0">
            <x v="0"/>
          </reference>
        </references>
      </pivotArea>
    </chartFormat>
    <chartFormat chart="34" format="12" series="1">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1"/>
          </reference>
        </references>
      </pivotArea>
    </chartFormat>
    <chartFormat chart="48" format="15" series="1">
      <pivotArea type="data" outline="0" fieldPosition="0">
        <references count="1">
          <reference field="4294967294" count="1" selected="0">
            <x v="0"/>
          </reference>
        </references>
      </pivotArea>
    </chartFormat>
    <chartFormat chart="48" format="1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EBE123-8A42-4288-AF1E-319A7F9A0AF9}" name="PivotTable6"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49">
  <location ref="A3:C9" firstHeaderRow="0" firstDataRow="1" firstDataCol="1"/>
  <pivotFields count="14">
    <pivotField showAll="0">
      <items count="31">
        <item x="6"/>
        <item x="22"/>
        <item x="23"/>
        <item x="26"/>
        <item x="3"/>
        <item x="14"/>
        <item x="5"/>
        <item x="13"/>
        <item x="8"/>
        <item x="9"/>
        <item x="21"/>
        <item x="1"/>
        <item x="27"/>
        <item x="10"/>
        <item x="19"/>
        <item x="20"/>
        <item x="2"/>
        <item x="29"/>
        <item x="0"/>
        <item x="24"/>
        <item x="18"/>
        <item x="15"/>
        <item x="11"/>
        <item x="25"/>
        <item x="17"/>
        <item x="7"/>
        <item x="28"/>
        <item x="16"/>
        <item x="12"/>
        <item x="4"/>
        <item t="default"/>
      </items>
    </pivotField>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axis="axisRow" showAll="0">
      <items count="6">
        <item x="4"/>
        <item x="1"/>
        <item x="3"/>
        <item x="2"/>
        <item x="0"/>
        <item t="default"/>
      </items>
    </pivotField>
    <pivotField showAll="0">
      <items count="6">
        <item x="0"/>
        <item x="1"/>
        <item x="2"/>
        <item x="3"/>
        <item x="4"/>
        <item t="default"/>
      </items>
    </pivotField>
    <pivotField numFmtId="165" showAll="0">
      <items count="201">
        <item h="1" x="129"/>
        <item h="1" x="148"/>
        <item x="145"/>
        <item h="1" x="156"/>
        <item h="1" x="143"/>
        <item h="1" x="21"/>
        <item h="1" x="182"/>
        <item h="1" x="188"/>
        <item h="1" x="35"/>
        <item h="1" x="61"/>
        <item h="1" x="180"/>
        <item h="1" x="8"/>
        <item h="1" x="137"/>
        <item h="1" x="77"/>
        <item h="1" x="14"/>
        <item h="1" x="72"/>
        <item h="1" x="197"/>
        <item h="1" x="42"/>
        <item h="1" x="168"/>
        <item h="1" x="39"/>
        <item h="1" x="162"/>
        <item h="1" x="100"/>
        <item h="1" x="70"/>
        <item h="1" x="17"/>
        <item h="1" x="161"/>
        <item h="1" x="19"/>
        <item h="1" x="114"/>
        <item h="1" x="147"/>
        <item h="1" x="26"/>
        <item h="1" x="80"/>
        <item h="1" x="187"/>
        <item h="1" x="115"/>
        <item h="1" x="186"/>
        <item h="1" x="111"/>
        <item h="1" x="173"/>
        <item h="1" x="23"/>
        <item h="1" x="125"/>
        <item h="1" x="179"/>
        <item h="1" x="2"/>
        <item h="1" x="123"/>
        <item h="1" x="91"/>
        <item h="1" x="108"/>
        <item h="1" x="9"/>
        <item h="1" x="196"/>
        <item h="1" x="57"/>
        <item h="1" x="166"/>
        <item h="1" x="22"/>
        <item h="1" x="150"/>
        <item h="1" x="191"/>
        <item h="1" x="3"/>
        <item h="1" x="190"/>
        <item h="1" x="113"/>
        <item h="1" x="38"/>
        <item h="1" x="49"/>
        <item h="1" x="82"/>
        <item h="1" x="29"/>
        <item h="1" x="73"/>
        <item h="1" x="69"/>
        <item h="1" x="138"/>
        <item h="1" x="54"/>
        <item h="1" x="136"/>
        <item h="1" x="13"/>
        <item h="1" x="98"/>
        <item h="1" x="176"/>
        <item h="1" x="165"/>
        <item h="1" x="135"/>
        <item h="1" x="43"/>
        <item h="1" x="36"/>
        <item h="1" x="170"/>
        <item h="1" x="4"/>
        <item h="1" x="32"/>
        <item h="1" x="132"/>
        <item h="1" x="45"/>
        <item h="1" x="152"/>
        <item h="1" x="183"/>
        <item h="1" x="151"/>
        <item h="1" x="86"/>
        <item h="1" x="92"/>
        <item h="1" x="66"/>
        <item h="1" x="16"/>
        <item h="1" x="149"/>
        <item h="1" x="134"/>
        <item h="1" x="99"/>
        <item h="1" x="95"/>
        <item h="1" x="55"/>
        <item h="1" x="128"/>
        <item h="1" x="103"/>
        <item h="1" x="24"/>
        <item h="1" x="199"/>
        <item h="1" x="62"/>
        <item h="1" x="194"/>
        <item h="1" x="27"/>
        <item h="1" x="53"/>
        <item h="1" x="20"/>
        <item h="1" x="119"/>
        <item h="1" x="105"/>
        <item h="1" x="5"/>
        <item h="1" x="94"/>
        <item h="1" x="33"/>
        <item h="1" x="56"/>
        <item h="1" x="110"/>
        <item h="1" x="71"/>
        <item h="1" x="28"/>
        <item h="1" x="184"/>
        <item h="1" x="101"/>
        <item h="1" x="198"/>
        <item h="1" x="47"/>
        <item h="1" x="63"/>
        <item h="1" x="118"/>
        <item h="1" x="102"/>
        <item h="1" x="117"/>
        <item h="1" x="175"/>
        <item h="1" x="122"/>
        <item h="1" x="68"/>
        <item h="1" x="50"/>
        <item h="1" x="177"/>
        <item h="1" x="31"/>
        <item h="1" x="41"/>
        <item h="1" x="171"/>
        <item h="1" x="65"/>
        <item h="1" x="0"/>
        <item h="1" x="154"/>
        <item h="1" x="133"/>
        <item h="1" x="181"/>
        <item h="1" x="83"/>
        <item h="1" x="7"/>
        <item h="1" x="157"/>
        <item h="1" x="120"/>
        <item h="1" x="106"/>
        <item h="1" x="52"/>
        <item h="1" x="193"/>
        <item h="1" x="164"/>
        <item h="1" x="178"/>
        <item h="1" x="64"/>
        <item h="1" x="1"/>
        <item h="1" x="90"/>
        <item h="1" x="163"/>
        <item h="1" x="78"/>
        <item h="1" x="169"/>
        <item h="1" x="159"/>
        <item h="1" x="81"/>
        <item h="1" x="131"/>
        <item h="1" x="40"/>
        <item h="1" x="88"/>
        <item h="1" x="93"/>
        <item h="1" x="142"/>
        <item h="1" x="121"/>
        <item h="1" x="84"/>
        <item h="1" x="153"/>
        <item h="1" x="96"/>
        <item h="1" x="25"/>
        <item h="1" x="189"/>
        <item h="1" x="48"/>
        <item h="1" x="172"/>
        <item h="1" x="12"/>
        <item h="1" x="112"/>
        <item h="1" x="34"/>
        <item h="1" x="97"/>
        <item h="1" x="130"/>
        <item h="1" x="75"/>
        <item h="1" x="46"/>
        <item h="1" x="51"/>
        <item h="1" x="44"/>
        <item h="1" x="141"/>
        <item h="1" x="58"/>
        <item h="1" x="116"/>
        <item h="1" x="158"/>
        <item h="1" x="76"/>
        <item h="1" x="89"/>
        <item h="1" x="124"/>
        <item h="1" x="104"/>
        <item h="1" x="79"/>
        <item h="1" x="109"/>
        <item h="1" x="167"/>
        <item h="1" x="6"/>
        <item h="1" x="85"/>
        <item h="1" x="11"/>
        <item h="1" x="127"/>
        <item h="1" x="146"/>
        <item h="1" x="59"/>
        <item h="1" x="67"/>
        <item h="1" x="60"/>
        <item h="1" x="37"/>
        <item h="1" x="126"/>
        <item h="1" x="139"/>
        <item h="1" x="87"/>
        <item h="1" x="30"/>
        <item h="1" x="192"/>
        <item h="1" x="195"/>
        <item h="1" x="140"/>
        <item h="1" x="185"/>
        <item h="1" x="15"/>
        <item h="1" x="18"/>
        <item h="1" x="74"/>
        <item h="1" x="10"/>
        <item h="1" x="144"/>
        <item h="1" x="174"/>
        <item h="1" x="160"/>
        <item h="1" x="155"/>
        <item h="1" x="107"/>
        <item t="default"/>
      </items>
    </pivotField>
    <pivotField showAll="0">
      <items count="20">
        <item x="17"/>
        <item x="7"/>
        <item x="1"/>
        <item x="0"/>
        <item x="16"/>
        <item x="5"/>
        <item x="9"/>
        <item x="4"/>
        <item x="13"/>
        <item x="11"/>
        <item x="6"/>
        <item x="3"/>
        <item x="12"/>
        <item x="8"/>
        <item x="10"/>
        <item x="18"/>
        <item x="2"/>
        <item x="14"/>
        <item x="15"/>
        <item t="default"/>
      </items>
    </pivotField>
    <pivotField showAll="0"/>
    <pivotField numFmtId="1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umFmtId="165" showAll="0"/>
    <pivotField numFmtId="165" showAll="0"/>
    <pivotField dataField="1" numFmtId="165" showAll="0"/>
    <pivotField dataField="1" numFmtId="165" showAll="0"/>
    <pivotField showAll="0">
      <items count="3">
        <item x="0"/>
        <item x="1"/>
        <item t="default"/>
      </items>
    </pivotField>
    <pivotField showAll="0">
      <items count="3">
        <item x="1"/>
        <item x="0"/>
        <item t="default"/>
      </items>
    </pivotField>
  </pivotFields>
  <rowFields count="1">
    <field x="2"/>
  </rowFields>
  <rowItems count="6">
    <i>
      <x/>
    </i>
    <i>
      <x v="1"/>
    </i>
    <i>
      <x v="2"/>
    </i>
    <i>
      <x v="3"/>
    </i>
    <i>
      <x v="4"/>
    </i>
    <i t="grand">
      <x/>
    </i>
  </rowItems>
  <colFields count="1">
    <field x="-2"/>
  </colFields>
  <colItems count="2">
    <i>
      <x/>
    </i>
    <i i="1">
      <x v="1"/>
    </i>
  </colItems>
  <dataFields count="2">
    <dataField name="Sum of Total_purchase" fld="11" baseField="0" baseItem="0" numFmtId="165"/>
    <dataField name="Sum of Total_discount" fld="10" baseField="0" baseItem="0" numFmtId="165"/>
  </dataFields>
  <chartFormats count="16">
    <chartFormat chart="1" format="1"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47" format="1"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1"/>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1" format="5">
      <pivotArea type="data" outline="0" fieldPosition="0">
        <references count="2">
          <reference field="4294967294" count="1" selected="0">
            <x v="0"/>
          </reference>
          <reference field="2" count="1" selected="0">
            <x v="2"/>
          </reference>
        </references>
      </pivotArea>
    </chartFormat>
    <chartFormat chart="1" format="6">
      <pivotArea type="data" outline="0" fieldPosition="0">
        <references count="2">
          <reference field="4294967294" count="1" selected="0">
            <x v="0"/>
          </reference>
          <reference field="2" count="1" selected="0">
            <x v="3"/>
          </reference>
        </references>
      </pivotArea>
    </chartFormat>
    <chartFormat chart="1" format="7">
      <pivotArea type="data" outline="0" fieldPosition="0">
        <references count="2">
          <reference field="4294967294" count="1" selected="0">
            <x v="0"/>
          </reference>
          <reference field="2" count="1" selected="0">
            <x v="4"/>
          </reference>
        </references>
      </pivotArea>
    </chartFormat>
    <chartFormat chart="1" format="8">
      <pivotArea type="data" outline="0" fieldPosition="0">
        <references count="2">
          <reference field="4294967294" count="1" selected="0">
            <x v="1"/>
          </reference>
          <reference field="2" count="1" selected="0">
            <x v="0"/>
          </reference>
        </references>
      </pivotArea>
    </chartFormat>
    <chartFormat chart="1" format="9">
      <pivotArea type="data" outline="0" fieldPosition="0">
        <references count="2">
          <reference field="4294967294" count="1" selected="0">
            <x v="1"/>
          </reference>
          <reference field="2" count="1" selected="0">
            <x v="1"/>
          </reference>
        </references>
      </pivotArea>
    </chartFormat>
    <chartFormat chart="1" format="10">
      <pivotArea type="data" outline="0" fieldPosition="0">
        <references count="2">
          <reference field="4294967294" count="1" selected="0">
            <x v="1"/>
          </reference>
          <reference field="2" count="1" selected="0">
            <x v="2"/>
          </reference>
        </references>
      </pivotArea>
    </chartFormat>
    <chartFormat chart="1" format="11">
      <pivotArea type="data" outline="0" fieldPosition="0">
        <references count="2">
          <reference field="4294967294" count="1" selected="0">
            <x v="1"/>
          </reference>
          <reference field="2" count="1" selected="0">
            <x v="3"/>
          </reference>
        </references>
      </pivotArea>
    </chartFormat>
    <chartFormat chart="1" format="12">
      <pivotArea type="data" outline="0" fieldPosition="0">
        <references count="2">
          <reference field="4294967294" count="1" selected="0">
            <x v="1"/>
          </reference>
          <reference field="2" count="1" selected="0">
            <x v="4"/>
          </reference>
        </references>
      </pivotArea>
    </chartFormat>
  </chartFormats>
  <pivotTableStyleInfo name="PivotStyleLight16" showRowHeaders="1" showColHeaders="1" showRowStripes="0" showColStripes="0" showLastColumn="1"/>
  <filters count="1">
    <filter fld="7" type="dateBetween" evalOrder="-1" id="6" name="Order_Date">
      <autoFilter ref="A1">
        <filterColumn colId="0">
          <customFilters and="1">
            <customFilter operator="greaterThanOrEqual" val="45839"/>
            <customFilter operator="lessThanOrEqual" val="458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11D161-8B4D-4D1B-B992-1E4FC9BA4BE2}"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9">
  <location ref="K3:L34" firstHeaderRow="1" firstDataRow="1" firstDataCol="1"/>
  <pivotFields count="14">
    <pivotField showAll="0">
      <items count="31">
        <item x="6"/>
        <item h="1" x="22"/>
        <item h="1" x="23"/>
        <item h="1" x="26"/>
        <item h="1" x="3"/>
        <item h="1" x="14"/>
        <item h="1" x="5"/>
        <item h="1" x="13"/>
        <item h="1" x="8"/>
        <item h="1" x="9"/>
        <item h="1" x="21"/>
        <item h="1" x="1"/>
        <item h="1" x="27"/>
        <item h="1" x="10"/>
        <item h="1" x="19"/>
        <item h="1" x="20"/>
        <item h="1" x="2"/>
        <item h="1" x="29"/>
        <item h="1" x="0"/>
        <item h="1" x="24"/>
        <item h="1" x="18"/>
        <item h="1" x="15"/>
        <item h="1" x="11"/>
        <item h="1" x="25"/>
        <item h="1" x="17"/>
        <item h="1" x="7"/>
        <item h="1" x="28"/>
        <item h="1" x="16"/>
        <item h="1" x="12"/>
        <item h="1" x="4"/>
        <item t="default"/>
      </items>
    </pivotField>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axis="axisRow" showAll="0">
      <items count="6">
        <item x="4"/>
        <item x="1"/>
        <item x="3"/>
        <item x="2"/>
        <item x="0"/>
        <item t="default"/>
      </items>
    </pivotField>
    <pivotField axis="axisRow" showAll="0">
      <items count="6">
        <item x="0"/>
        <item x="1"/>
        <item x="2"/>
        <item x="3"/>
        <item x="4"/>
        <item t="default"/>
      </items>
    </pivotField>
    <pivotField numFmtId="165" showAll="0">
      <items count="201">
        <item x="129"/>
        <item h="1" x="148"/>
        <item h="1" x="145"/>
        <item h="1" x="156"/>
        <item h="1" x="143"/>
        <item h="1" x="21"/>
        <item h="1" x="182"/>
        <item h="1" x="188"/>
        <item h="1" x="35"/>
        <item h="1" x="61"/>
        <item h="1" x="180"/>
        <item h="1" x="8"/>
        <item h="1" x="137"/>
        <item h="1" x="77"/>
        <item h="1" x="14"/>
        <item h="1" x="72"/>
        <item h="1" x="197"/>
        <item h="1" x="42"/>
        <item h="1" x="168"/>
        <item h="1" x="39"/>
        <item h="1" x="162"/>
        <item h="1" x="100"/>
        <item h="1" x="70"/>
        <item h="1" x="17"/>
        <item h="1" x="161"/>
        <item h="1" x="19"/>
        <item h="1" x="114"/>
        <item h="1" x="147"/>
        <item h="1" x="26"/>
        <item h="1" x="80"/>
        <item h="1" x="187"/>
        <item h="1" x="115"/>
        <item h="1" x="186"/>
        <item h="1" x="111"/>
        <item h="1" x="173"/>
        <item h="1" x="23"/>
        <item h="1" x="125"/>
        <item h="1" x="179"/>
        <item h="1" x="2"/>
        <item h="1" x="123"/>
        <item h="1" x="91"/>
        <item h="1" x="108"/>
        <item h="1" x="9"/>
        <item h="1" x="196"/>
        <item h="1" x="57"/>
        <item h="1" x="166"/>
        <item h="1" x="22"/>
        <item h="1" x="150"/>
        <item h="1" x="191"/>
        <item h="1" x="3"/>
        <item h="1" x="190"/>
        <item h="1" x="113"/>
        <item h="1" x="38"/>
        <item h="1" x="49"/>
        <item h="1" x="82"/>
        <item h="1" x="29"/>
        <item h="1" x="73"/>
        <item h="1" x="69"/>
        <item h="1" x="138"/>
        <item h="1" x="54"/>
        <item h="1" x="136"/>
        <item h="1" x="13"/>
        <item h="1" x="98"/>
        <item h="1" x="176"/>
        <item h="1" x="165"/>
        <item h="1" x="135"/>
        <item h="1" x="43"/>
        <item h="1" x="36"/>
        <item h="1" x="170"/>
        <item h="1" x="4"/>
        <item h="1" x="32"/>
        <item h="1" x="132"/>
        <item h="1" x="45"/>
        <item h="1" x="152"/>
        <item h="1" x="183"/>
        <item h="1" x="151"/>
        <item h="1" x="86"/>
        <item h="1" x="92"/>
        <item h="1" x="66"/>
        <item h="1" x="16"/>
        <item h="1" x="149"/>
        <item h="1" x="134"/>
        <item h="1" x="99"/>
        <item h="1" x="95"/>
        <item h="1" x="55"/>
        <item h="1" x="128"/>
        <item h="1" x="103"/>
        <item h="1" x="24"/>
        <item h="1" x="199"/>
        <item h="1" x="62"/>
        <item h="1" x="194"/>
        <item h="1" x="27"/>
        <item h="1" x="53"/>
        <item h="1" x="20"/>
        <item h="1" x="119"/>
        <item h="1" x="105"/>
        <item h="1" x="5"/>
        <item h="1" x="94"/>
        <item h="1" x="33"/>
        <item h="1" x="56"/>
        <item h="1" x="110"/>
        <item h="1" x="71"/>
        <item h="1" x="28"/>
        <item h="1" x="184"/>
        <item h="1" x="101"/>
        <item h="1" x="198"/>
        <item h="1" x="47"/>
        <item h="1" x="63"/>
        <item h="1" x="118"/>
        <item h="1" x="102"/>
        <item h="1" x="117"/>
        <item h="1" x="175"/>
        <item h="1" x="122"/>
        <item h="1" x="68"/>
        <item h="1" x="50"/>
        <item h="1" x="177"/>
        <item h="1" x="31"/>
        <item h="1" x="41"/>
        <item h="1" x="171"/>
        <item h="1" x="65"/>
        <item h="1" x="0"/>
        <item h="1" x="154"/>
        <item h="1" x="133"/>
        <item h="1" x="181"/>
        <item h="1" x="83"/>
        <item h="1" x="7"/>
        <item h="1" x="157"/>
        <item h="1" x="120"/>
        <item h="1" x="106"/>
        <item h="1" x="52"/>
        <item h="1" x="193"/>
        <item h="1" x="164"/>
        <item h="1" x="178"/>
        <item h="1" x="64"/>
        <item h="1" x="1"/>
        <item h="1" x="90"/>
        <item h="1" x="163"/>
        <item h="1" x="78"/>
        <item h="1" x="169"/>
        <item h="1" x="159"/>
        <item h="1" x="81"/>
        <item h="1" x="131"/>
        <item h="1" x="40"/>
        <item h="1" x="88"/>
        <item h="1" x="93"/>
        <item h="1" x="142"/>
        <item h="1" x="121"/>
        <item h="1" x="84"/>
        <item h="1" x="153"/>
        <item h="1" x="96"/>
        <item h="1" x="25"/>
        <item h="1" x="189"/>
        <item h="1" x="48"/>
        <item h="1" x="172"/>
        <item h="1" x="12"/>
        <item h="1" x="112"/>
        <item h="1" x="34"/>
        <item h="1" x="97"/>
        <item h="1" x="130"/>
        <item h="1" x="75"/>
        <item h="1" x="46"/>
        <item h="1" x="51"/>
        <item h="1" x="44"/>
        <item h="1" x="141"/>
        <item h="1" x="58"/>
        <item h="1" x="116"/>
        <item h="1" x="158"/>
        <item h="1" x="76"/>
        <item h="1" x="89"/>
        <item h="1" x="124"/>
        <item h="1" x="104"/>
        <item h="1" x="79"/>
        <item h="1" x="109"/>
        <item h="1" x="167"/>
        <item h="1" x="6"/>
        <item h="1" x="85"/>
        <item h="1" x="11"/>
        <item h="1" x="127"/>
        <item h="1" x="146"/>
        <item h="1" x="59"/>
        <item h="1" x="67"/>
        <item h="1" x="60"/>
        <item h="1" x="37"/>
        <item h="1" x="126"/>
        <item h="1" x="139"/>
        <item h="1" x="87"/>
        <item h="1" x="30"/>
        <item h="1" x="192"/>
        <item h="1" x="195"/>
        <item h="1" x="140"/>
        <item h="1" x="185"/>
        <item h="1" x="15"/>
        <item h="1" x="18"/>
        <item h="1" x="74"/>
        <item h="1" x="10"/>
        <item h="1" x="144"/>
        <item h="1" x="174"/>
        <item h="1" x="160"/>
        <item h="1" x="155"/>
        <item h="1" x="107"/>
        <item t="default"/>
      </items>
    </pivotField>
    <pivotField showAll="0">
      <items count="20">
        <item x="17"/>
        <item x="7"/>
        <item x="1"/>
        <item x="0"/>
        <item x="16"/>
        <item x="5"/>
        <item x="9"/>
        <item x="4"/>
        <item x="13"/>
        <item x="11"/>
        <item x="6"/>
        <item x="3"/>
        <item x="12"/>
        <item x="8"/>
        <item x="10"/>
        <item x="18"/>
        <item x="2"/>
        <item x="14"/>
        <item x="15"/>
        <item t="default"/>
      </items>
    </pivotField>
    <pivotField showAll="0">
      <items count="6">
        <item h="1" x="1"/>
        <item x="4"/>
        <item h="1" x="3"/>
        <item h="1" x="2"/>
        <item h="1" x="0"/>
        <item t="default"/>
      </items>
    </pivotField>
    <pivotField numFmtId="14" showAll="0"/>
    <pivotField dataField="1" numFmtId="165" showAll="0"/>
    <pivotField numFmtId="165" showAll="0"/>
    <pivotField numFmtId="165" showAll="0"/>
    <pivotField numFmtId="165" showAll="0"/>
    <pivotField showAll="0"/>
    <pivotField showAll="0"/>
  </pivotFields>
  <rowFields count="2">
    <field x="2"/>
    <field x="3"/>
  </rowFields>
  <rowItems count="3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t="grand">
      <x/>
    </i>
  </rowItems>
  <colItems count="1">
    <i/>
  </colItems>
  <dataFields count="1">
    <dataField name="Sum of Profit" fld="8" baseField="0" baseItem="0" numFmtId="165"/>
  </dataFields>
  <chartFormats count="2">
    <chartFormat chart="32"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D71645-03E1-493B-A2B8-ACFCC9ACF065}"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6">
  <location ref="H3:I31" firstHeaderRow="1" firstDataRow="1" firstDataCol="1"/>
  <pivotFields count="14">
    <pivotField showAll="0">
      <items count="31">
        <item x="6"/>
        <item h="1" x="22"/>
        <item h="1" x="23"/>
        <item h="1" x="26"/>
        <item h="1" x="3"/>
        <item h="1" x="14"/>
        <item h="1" x="5"/>
        <item h="1" x="13"/>
        <item h="1" x="8"/>
        <item h="1" x="9"/>
        <item h="1" x="21"/>
        <item h="1" x="1"/>
        <item h="1" x="27"/>
        <item h="1" x="10"/>
        <item h="1" x="19"/>
        <item h="1" x="20"/>
        <item h="1" x="2"/>
        <item h="1" x="29"/>
        <item h="1" x="0"/>
        <item h="1" x="24"/>
        <item h="1" x="18"/>
        <item h="1" x="15"/>
        <item h="1" x="11"/>
        <item h="1" x="25"/>
        <item h="1" x="17"/>
        <item h="1" x="7"/>
        <item h="1" x="28"/>
        <item h="1" x="16"/>
        <item h="1" x="12"/>
        <item h="1" x="4"/>
        <item t="default"/>
      </items>
    </pivotField>
    <pivotField axis="axisRow"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showAll="0">
      <items count="6">
        <item x="4"/>
        <item x="1"/>
        <item x="3"/>
        <item x="2"/>
        <item x="0"/>
        <item t="default"/>
      </items>
    </pivotField>
    <pivotField showAll="0">
      <items count="6">
        <item x="0"/>
        <item x="1"/>
        <item x="2"/>
        <item x="3"/>
        <item x="4"/>
        <item t="default"/>
      </items>
    </pivotField>
    <pivotField numFmtId="165" showAll="0">
      <items count="201">
        <item x="129"/>
        <item h="1" x="148"/>
        <item h="1" x="145"/>
        <item h="1" x="156"/>
        <item h="1" x="143"/>
        <item h="1" x="21"/>
        <item h="1" x="182"/>
        <item h="1" x="188"/>
        <item h="1" x="35"/>
        <item h="1" x="61"/>
        <item h="1" x="180"/>
        <item h="1" x="8"/>
        <item h="1" x="137"/>
        <item h="1" x="77"/>
        <item h="1" x="14"/>
        <item h="1" x="72"/>
        <item h="1" x="197"/>
        <item h="1" x="42"/>
        <item h="1" x="168"/>
        <item h="1" x="39"/>
        <item h="1" x="162"/>
        <item h="1" x="100"/>
        <item h="1" x="70"/>
        <item h="1" x="17"/>
        <item h="1" x="161"/>
        <item h="1" x="19"/>
        <item h="1" x="114"/>
        <item h="1" x="147"/>
        <item h="1" x="26"/>
        <item h="1" x="80"/>
        <item h="1" x="187"/>
        <item h="1" x="115"/>
        <item h="1" x="186"/>
        <item h="1" x="111"/>
        <item h="1" x="173"/>
        <item h="1" x="23"/>
        <item h="1" x="125"/>
        <item h="1" x="179"/>
        <item h="1" x="2"/>
        <item h="1" x="123"/>
        <item h="1" x="91"/>
        <item h="1" x="108"/>
        <item h="1" x="9"/>
        <item h="1" x="196"/>
        <item h="1" x="57"/>
        <item h="1" x="166"/>
        <item h="1" x="22"/>
        <item h="1" x="150"/>
        <item h="1" x="191"/>
        <item h="1" x="3"/>
        <item h="1" x="190"/>
        <item h="1" x="113"/>
        <item h="1" x="38"/>
        <item h="1" x="49"/>
        <item h="1" x="82"/>
        <item h="1" x="29"/>
        <item h="1" x="73"/>
        <item h="1" x="69"/>
        <item h="1" x="138"/>
        <item h="1" x="54"/>
        <item h="1" x="136"/>
        <item h="1" x="13"/>
        <item h="1" x="98"/>
        <item h="1" x="176"/>
        <item h="1" x="165"/>
        <item h="1" x="135"/>
        <item h="1" x="43"/>
        <item h="1" x="36"/>
        <item h="1" x="170"/>
        <item h="1" x="4"/>
        <item h="1" x="32"/>
        <item h="1" x="132"/>
        <item h="1" x="45"/>
        <item h="1" x="152"/>
        <item h="1" x="183"/>
        <item h="1" x="151"/>
        <item h="1" x="86"/>
        <item h="1" x="92"/>
        <item h="1" x="66"/>
        <item h="1" x="16"/>
        <item h="1" x="149"/>
        <item h="1" x="134"/>
        <item h="1" x="99"/>
        <item h="1" x="95"/>
        <item h="1" x="55"/>
        <item h="1" x="128"/>
        <item h="1" x="103"/>
        <item h="1" x="24"/>
        <item h="1" x="199"/>
        <item h="1" x="62"/>
        <item h="1" x="194"/>
        <item h="1" x="27"/>
        <item h="1" x="53"/>
        <item h="1" x="20"/>
        <item h="1" x="119"/>
        <item h="1" x="105"/>
        <item h="1" x="5"/>
        <item h="1" x="94"/>
        <item h="1" x="33"/>
        <item h="1" x="56"/>
        <item h="1" x="110"/>
        <item h="1" x="71"/>
        <item h="1" x="28"/>
        <item h="1" x="184"/>
        <item h="1" x="101"/>
        <item h="1" x="198"/>
        <item h="1" x="47"/>
        <item h="1" x="63"/>
        <item h="1" x="118"/>
        <item h="1" x="102"/>
        <item h="1" x="117"/>
        <item h="1" x="175"/>
        <item h="1" x="122"/>
        <item h="1" x="68"/>
        <item h="1" x="50"/>
        <item h="1" x="177"/>
        <item h="1" x="31"/>
        <item h="1" x="41"/>
        <item h="1" x="171"/>
        <item h="1" x="65"/>
        <item h="1" x="0"/>
        <item h="1" x="154"/>
        <item h="1" x="133"/>
        <item h="1" x="181"/>
        <item h="1" x="83"/>
        <item h="1" x="7"/>
        <item h="1" x="157"/>
        <item h="1" x="120"/>
        <item h="1" x="106"/>
        <item h="1" x="52"/>
        <item h="1" x="193"/>
        <item h="1" x="164"/>
        <item h="1" x="178"/>
        <item h="1" x="64"/>
        <item h="1" x="1"/>
        <item h="1" x="90"/>
        <item h="1" x="163"/>
        <item h="1" x="78"/>
        <item h="1" x="169"/>
        <item h="1" x="159"/>
        <item h="1" x="81"/>
        <item h="1" x="131"/>
        <item h="1" x="40"/>
        <item h="1" x="88"/>
        <item h="1" x="93"/>
        <item h="1" x="142"/>
        <item h="1" x="121"/>
        <item h="1" x="84"/>
        <item h="1" x="153"/>
        <item h="1" x="96"/>
        <item h="1" x="25"/>
        <item h="1" x="189"/>
        <item h="1" x="48"/>
        <item h="1" x="172"/>
        <item h="1" x="12"/>
        <item h="1" x="112"/>
        <item h="1" x="34"/>
        <item h="1" x="97"/>
        <item h="1" x="130"/>
        <item h="1" x="75"/>
        <item h="1" x="46"/>
        <item h="1" x="51"/>
        <item h="1" x="44"/>
        <item h="1" x="141"/>
        <item h="1" x="58"/>
        <item h="1" x="116"/>
        <item h="1" x="158"/>
        <item h="1" x="76"/>
        <item h="1" x="89"/>
        <item h="1" x="124"/>
        <item h="1" x="104"/>
        <item h="1" x="79"/>
        <item h="1" x="109"/>
        <item h="1" x="167"/>
        <item h="1" x="6"/>
        <item h="1" x="85"/>
        <item h="1" x="11"/>
        <item h="1" x="127"/>
        <item h="1" x="146"/>
        <item h="1" x="59"/>
        <item h="1" x="67"/>
        <item h="1" x="60"/>
        <item h="1" x="37"/>
        <item h="1" x="126"/>
        <item h="1" x="139"/>
        <item h="1" x="87"/>
        <item h="1" x="30"/>
        <item h="1" x="192"/>
        <item h="1" x="195"/>
        <item h="1" x="140"/>
        <item h="1" x="185"/>
        <item h="1" x="15"/>
        <item h="1" x="18"/>
        <item h="1" x="74"/>
        <item h="1" x="10"/>
        <item h="1" x="144"/>
        <item h="1" x="174"/>
        <item h="1" x="160"/>
        <item h="1" x="155"/>
        <item h="1" x="107"/>
        <item t="default"/>
      </items>
    </pivotField>
    <pivotField showAll="0">
      <items count="20">
        <item x="17"/>
        <item x="7"/>
        <item x="1"/>
        <item x="0"/>
        <item x="16"/>
        <item x="5"/>
        <item x="9"/>
        <item x="4"/>
        <item x="13"/>
        <item x="11"/>
        <item x="6"/>
        <item x="3"/>
        <item x="12"/>
        <item x="8"/>
        <item x="10"/>
        <item x="18"/>
        <item x="2"/>
        <item x="14"/>
        <item x="15"/>
        <item t="default"/>
      </items>
    </pivotField>
    <pivotField showAll="0">
      <items count="6">
        <item h="1" x="1"/>
        <item x="4"/>
        <item h="1" x="3"/>
        <item h="1" x="2"/>
        <item h="1" x="0"/>
        <item t="default"/>
      </items>
    </pivotField>
    <pivotField numFmtId="14" showAll="0"/>
    <pivotField numFmtId="165" showAll="0"/>
    <pivotField numFmtId="165" showAll="0"/>
    <pivotField numFmtId="165" showAll="0"/>
    <pivotField dataField="1" numFmtId="165" showAll="0"/>
    <pivotField showAll="0"/>
    <pivotField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Total_purchase" fld="11" baseField="0" baseItem="0" numFmtId="165"/>
  </dataFields>
  <chartFormats count="2">
    <chartFormat chart="28" format="2"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30323E8-F182-4204-B3C2-87746341EE66}"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A3:D9" firstHeaderRow="0" firstDataRow="1" firstDataCol="1"/>
  <pivotFields count="14">
    <pivotField showAll="0">
      <items count="31">
        <item x="6"/>
        <item h="1" x="22"/>
        <item h="1" x="23"/>
        <item h="1" x="26"/>
        <item h="1" x="3"/>
        <item h="1" x="14"/>
        <item h="1" x="5"/>
        <item h="1" x="13"/>
        <item h="1" x="8"/>
        <item h="1" x="9"/>
        <item h="1" x="21"/>
        <item h="1" x="1"/>
        <item h="1" x="27"/>
        <item h="1" x="10"/>
        <item h="1" x="19"/>
        <item h="1" x="20"/>
        <item h="1" x="2"/>
        <item h="1" x="29"/>
        <item h="1" x="0"/>
        <item h="1" x="24"/>
        <item h="1" x="18"/>
        <item h="1" x="15"/>
        <item h="1" x="11"/>
        <item h="1" x="25"/>
        <item h="1" x="17"/>
        <item h="1" x="7"/>
        <item h="1" x="28"/>
        <item h="1" x="16"/>
        <item h="1" x="12"/>
        <item h="1" x="4"/>
        <item t="default"/>
      </items>
    </pivotField>
    <pivotField showAll="0"/>
    <pivotField showAll="0">
      <items count="6">
        <item x="4"/>
        <item x="1"/>
        <item x="3"/>
        <item x="2"/>
        <item x="0"/>
        <item t="default"/>
      </items>
    </pivotField>
    <pivotField axis="axisRow" showAll="0">
      <items count="6">
        <item x="0"/>
        <item x="1"/>
        <item x="2"/>
        <item x="3"/>
        <item x="4"/>
        <item t="default"/>
      </items>
    </pivotField>
    <pivotField numFmtId="165" showAll="0">
      <items count="201">
        <item x="129"/>
        <item h="1" x="148"/>
        <item h="1" x="145"/>
        <item h="1" x="156"/>
        <item h="1" x="143"/>
        <item h="1" x="21"/>
        <item h="1" x="182"/>
        <item h="1" x="188"/>
        <item h="1" x="35"/>
        <item h="1" x="61"/>
        <item h="1" x="180"/>
        <item h="1" x="8"/>
        <item h="1" x="137"/>
        <item h="1" x="77"/>
        <item h="1" x="14"/>
        <item h="1" x="72"/>
        <item h="1" x="197"/>
        <item h="1" x="42"/>
        <item h="1" x="168"/>
        <item h="1" x="39"/>
        <item h="1" x="162"/>
        <item h="1" x="100"/>
        <item h="1" x="70"/>
        <item h="1" x="17"/>
        <item h="1" x="161"/>
        <item h="1" x="19"/>
        <item h="1" x="114"/>
        <item h="1" x="147"/>
        <item h="1" x="26"/>
        <item h="1" x="80"/>
        <item h="1" x="187"/>
        <item h="1" x="115"/>
        <item h="1" x="186"/>
        <item h="1" x="111"/>
        <item h="1" x="173"/>
        <item h="1" x="23"/>
        <item h="1" x="125"/>
        <item h="1" x="179"/>
        <item h="1" x="2"/>
        <item h="1" x="123"/>
        <item h="1" x="91"/>
        <item h="1" x="108"/>
        <item h="1" x="9"/>
        <item h="1" x="196"/>
        <item h="1" x="57"/>
        <item h="1" x="166"/>
        <item h="1" x="22"/>
        <item h="1" x="150"/>
        <item h="1" x="191"/>
        <item h="1" x="3"/>
        <item h="1" x="190"/>
        <item h="1" x="113"/>
        <item h="1" x="38"/>
        <item h="1" x="49"/>
        <item h="1" x="82"/>
        <item h="1" x="29"/>
        <item h="1" x="73"/>
        <item h="1" x="69"/>
        <item h="1" x="138"/>
        <item h="1" x="54"/>
        <item h="1" x="136"/>
        <item h="1" x="13"/>
        <item h="1" x="98"/>
        <item h="1" x="176"/>
        <item h="1" x="165"/>
        <item h="1" x="135"/>
        <item h="1" x="43"/>
        <item h="1" x="36"/>
        <item h="1" x="170"/>
        <item h="1" x="4"/>
        <item h="1" x="32"/>
        <item h="1" x="132"/>
        <item h="1" x="45"/>
        <item h="1" x="152"/>
        <item h="1" x="183"/>
        <item h="1" x="151"/>
        <item h="1" x="86"/>
        <item h="1" x="92"/>
        <item h="1" x="66"/>
        <item h="1" x="16"/>
        <item h="1" x="149"/>
        <item h="1" x="134"/>
        <item h="1" x="99"/>
        <item h="1" x="95"/>
        <item h="1" x="55"/>
        <item h="1" x="128"/>
        <item h="1" x="103"/>
        <item h="1" x="24"/>
        <item h="1" x="199"/>
        <item h="1" x="62"/>
        <item h="1" x="194"/>
        <item h="1" x="27"/>
        <item h="1" x="53"/>
        <item h="1" x="20"/>
        <item h="1" x="119"/>
        <item h="1" x="105"/>
        <item h="1" x="5"/>
        <item h="1" x="94"/>
        <item h="1" x="33"/>
        <item h="1" x="56"/>
        <item h="1" x="110"/>
        <item h="1" x="71"/>
        <item h="1" x="28"/>
        <item h="1" x="184"/>
        <item h="1" x="101"/>
        <item h="1" x="198"/>
        <item h="1" x="47"/>
        <item h="1" x="63"/>
        <item h="1" x="118"/>
        <item h="1" x="102"/>
        <item h="1" x="117"/>
        <item h="1" x="175"/>
        <item h="1" x="122"/>
        <item h="1" x="68"/>
        <item h="1" x="50"/>
        <item h="1" x="177"/>
        <item h="1" x="31"/>
        <item h="1" x="41"/>
        <item h="1" x="171"/>
        <item h="1" x="65"/>
        <item h="1" x="0"/>
        <item h="1" x="154"/>
        <item h="1" x="133"/>
        <item h="1" x="181"/>
        <item h="1" x="83"/>
        <item h="1" x="7"/>
        <item h="1" x="157"/>
        <item h="1" x="120"/>
        <item h="1" x="106"/>
        <item h="1" x="52"/>
        <item h="1" x="193"/>
        <item h="1" x="164"/>
        <item h="1" x="178"/>
        <item h="1" x="64"/>
        <item h="1" x="1"/>
        <item h="1" x="90"/>
        <item h="1" x="163"/>
        <item h="1" x="78"/>
        <item h="1" x="169"/>
        <item h="1" x="159"/>
        <item h="1" x="81"/>
        <item h="1" x="131"/>
        <item h="1" x="40"/>
        <item h="1" x="88"/>
        <item h="1" x="93"/>
        <item h="1" x="142"/>
        <item h="1" x="121"/>
        <item h="1" x="84"/>
        <item h="1" x="153"/>
        <item h="1" x="96"/>
        <item h="1" x="25"/>
        <item h="1" x="189"/>
        <item h="1" x="48"/>
        <item h="1" x="172"/>
        <item h="1" x="12"/>
        <item h="1" x="112"/>
        <item h="1" x="34"/>
        <item h="1" x="97"/>
        <item h="1" x="130"/>
        <item h="1" x="75"/>
        <item h="1" x="46"/>
        <item h="1" x="51"/>
        <item h="1" x="44"/>
        <item h="1" x="141"/>
        <item h="1" x="58"/>
        <item h="1" x="116"/>
        <item h="1" x="158"/>
        <item h="1" x="76"/>
        <item h="1" x="89"/>
        <item h="1" x="124"/>
        <item h="1" x="104"/>
        <item h="1" x="79"/>
        <item h="1" x="109"/>
        <item h="1" x="167"/>
        <item h="1" x="6"/>
        <item h="1" x="85"/>
        <item h="1" x="11"/>
        <item h="1" x="127"/>
        <item h="1" x="146"/>
        <item h="1" x="59"/>
        <item h="1" x="67"/>
        <item h="1" x="60"/>
        <item h="1" x="37"/>
        <item h="1" x="126"/>
        <item h="1" x="139"/>
        <item h="1" x="87"/>
        <item h="1" x="30"/>
        <item h="1" x="192"/>
        <item h="1" x="195"/>
        <item h="1" x="140"/>
        <item h="1" x="185"/>
        <item h="1" x="15"/>
        <item h="1" x="18"/>
        <item h="1" x="74"/>
        <item h="1" x="10"/>
        <item h="1" x="144"/>
        <item h="1" x="174"/>
        <item h="1" x="160"/>
        <item h="1" x="155"/>
        <item h="1" x="107"/>
        <item t="default"/>
      </items>
    </pivotField>
    <pivotField showAll="0">
      <items count="20">
        <item x="17"/>
        <item x="7"/>
        <item x="1"/>
        <item x="0"/>
        <item x="16"/>
        <item x="5"/>
        <item x="9"/>
        <item x="4"/>
        <item x="13"/>
        <item x="11"/>
        <item x="6"/>
        <item x="3"/>
        <item x="12"/>
        <item x="8"/>
        <item x="10"/>
        <item x="18"/>
        <item x="2"/>
        <item x="14"/>
        <item x="15"/>
        <item t="default"/>
      </items>
    </pivotField>
    <pivotField showAll="0">
      <items count="6">
        <item h="1" x="1"/>
        <item x="4"/>
        <item h="1" x="3"/>
        <item h="1" x="2"/>
        <item h="1" x="0"/>
        <item t="default"/>
      </items>
    </pivotField>
    <pivotField numFmtId="14" showAll="0"/>
    <pivotField dataField="1" numFmtId="165" showAll="0"/>
    <pivotField numFmtId="165" showAll="0"/>
    <pivotField dataField="1" numFmtId="165" showAll="0"/>
    <pivotField dataField="1" numFmtId="165" showAll="0"/>
    <pivotField showAll="0"/>
    <pivotField showAll="0"/>
  </pivotFields>
  <rowFields count="1">
    <field x="3"/>
  </rowFields>
  <rowItems count="6">
    <i>
      <x/>
    </i>
    <i>
      <x v="1"/>
    </i>
    <i>
      <x v="2"/>
    </i>
    <i>
      <x v="3"/>
    </i>
    <i>
      <x v="4"/>
    </i>
    <i t="grand">
      <x/>
    </i>
  </rowItems>
  <colFields count="1">
    <field x="-2"/>
  </colFields>
  <colItems count="3">
    <i>
      <x/>
    </i>
    <i i="1">
      <x v="1"/>
    </i>
    <i i="2">
      <x v="2"/>
    </i>
  </colItems>
  <dataFields count="3">
    <dataField name="Sum of Total_discount" fld="10" baseField="0" baseItem="0" numFmtId="165"/>
    <dataField name="Sum of Total_purchase" fld="11" baseField="0" baseItem="0" numFmtId="165"/>
    <dataField name="Sum of Profit" fld="8" baseField="0" baseItem="0" numFmtId="165"/>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96F81CA6-17B0-4322-BB97-2FA118D37EBB}" sourceName="Customer_ID">
  <pivotTables>
    <pivotTable tabId="8" name="PivotTable5"/>
  </pivotTables>
  <data>
    <tabular pivotCacheId="1174792010">
      <items count="30">
        <i x="6" s="1"/>
        <i x="22" s="1"/>
        <i x="23" s="1"/>
        <i x="26" s="1"/>
        <i x="3" s="1"/>
        <i x="14" s="1"/>
        <i x="5" s="1"/>
        <i x="13" s="1"/>
        <i x="8" s="1"/>
        <i x="9" s="1"/>
        <i x="21" s="1"/>
        <i x="1" s="1"/>
        <i x="27" s="1"/>
        <i x="10" s="1"/>
        <i x="19" s="1"/>
        <i x="20" s="1"/>
        <i x="2" s="1"/>
        <i x="29" s="1"/>
        <i x="0" s="1"/>
        <i x="24" s="1"/>
        <i x="18" s="1"/>
        <i x="15" s="1"/>
        <i x="11" s="1"/>
        <i x="25" s="1"/>
        <i x="17" s="1"/>
        <i x="7" s="1"/>
        <i x="28" s="1"/>
        <i x="16" s="1"/>
        <i x="1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3" xr10:uid="{1AA6CD24-E304-49CA-BC62-5862353CD3CB}" sourceName="Product_Category">
  <pivotTables>
    <pivotTable tabId="6" name="PivotTable2"/>
    <pivotTable tabId="5" name="PivotTable1"/>
    <pivotTable tabId="7" name="PivotTable3"/>
    <pivotTable tabId="8" name="PivotTable5"/>
    <pivotTable tabId="9" name="PivotTable6"/>
    <pivotTable tabId="10" name="PivotTable7"/>
    <pivotTable tabId="10" name="PivotTable1"/>
    <pivotTable tabId="10" name="PivotTable2"/>
    <pivotTable tabId="5" name="PivotTable3"/>
  </pivotTables>
  <data>
    <tabular pivotCacheId="1174792010">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32DAE79A-70AE-4703-B83F-3064931C8A22}" sourceName="Quantity">
  <pivotTables>
    <pivotTable tabId="6" name="PivotTable2"/>
    <pivotTable tabId="5" name="PivotTable1"/>
    <pivotTable tabId="7" name="PivotTable3"/>
    <pivotTable tabId="8" name="PivotTable5"/>
    <pivotTable tabId="9" name="PivotTable6"/>
    <pivotTable tabId="10" name="PivotTable7"/>
    <pivotTable tabId="10" name="PivotTable1"/>
    <pivotTable tabId="10" name="PivotTable2"/>
    <pivotTable tabId="5" name="PivotTable3"/>
  </pivotTables>
  <data>
    <tabular pivotCacheId="1174792010">
      <items count="19">
        <i x="17" s="1"/>
        <i x="7" s="1"/>
        <i x="1" s="1"/>
        <i x="0" s="1"/>
        <i x="16" s="1"/>
        <i x="5" s="1"/>
        <i x="9" s="1"/>
        <i x="4" s="1"/>
        <i x="13" s="1"/>
        <i x="11" s="1"/>
        <i x="6" s="1"/>
        <i x="3" s="1"/>
        <i x="12" s="1"/>
        <i x="8" s="1"/>
        <i x="10" s="1"/>
        <i x="18" s="1"/>
        <i x="2" s="1"/>
        <i x="14" s="1"/>
        <i x="1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FF2EF88A-00A0-480E-BE74-7AF517F02781}" sourceName="Region">
  <pivotTables>
    <pivotTable tabId="5" name="PivotTable1"/>
    <pivotTable tabId="6" name="PivotTable2"/>
    <pivotTable tabId="7" name="PivotTable3"/>
    <pivotTable tabId="8" name="PivotTable5"/>
    <pivotTable tabId="9" name="PivotTable6"/>
    <pivotTable tabId="10" name="PivotTable7"/>
    <pivotTable tabId="10" name="PivotTable1"/>
    <pivotTable tabId="10" name="PivotTable2"/>
    <pivotTable tabId="5" name="PivotTable3"/>
  </pivotTables>
  <data>
    <tabular pivotCacheId="1174792010">
      <items count="5">
        <i x="4" s="1"/>
        <i x="1"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1" xr10:uid="{7EFCF97F-783E-487B-AC32-17BB4C00124D}" sourceName="Customer_ID">
  <pivotTables>
    <pivotTable tabId="5" name="PivotTable1"/>
    <pivotTable tabId="5" name="PivotTable3"/>
  </pivotTables>
  <data>
    <tabular pivotCacheId="1174792010">
      <items count="30">
        <i x="6" s="1"/>
        <i x="22" s="1"/>
        <i x="23" s="1"/>
        <i x="26" s="1"/>
        <i x="3" s="1"/>
        <i x="14" s="1"/>
        <i x="5" s="1"/>
        <i x="13" s="1"/>
        <i x="8" s="1"/>
        <i x="9" s="1"/>
        <i x="21" s="1"/>
        <i x="1" s="1"/>
        <i x="27" s="1"/>
        <i x="10" s="1"/>
        <i x="19" s="1"/>
        <i x="20" s="1"/>
        <i x="2" s="1"/>
        <i x="29" s="1"/>
        <i x="0" s="1"/>
        <i x="24" s="1"/>
        <i x="18" s="1"/>
        <i x="15" s="1"/>
        <i x="11" s="1"/>
        <i x="25" s="1"/>
        <i x="17" s="1"/>
        <i x="7" s="1"/>
        <i x="28" s="1"/>
        <i x="16" s="1"/>
        <i x="12"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42C4DF4C-A47D-4EC1-91A3-700EFA59A9EB}" sourceName="Customer_Name">
  <pivotTables>
    <pivotTable tabId="10" name="PivotTable1"/>
    <pivotTable tabId="5" name="PivotTable1"/>
    <pivotTable tabId="5" name="PivotTable3"/>
    <pivotTable tabId="6" name="PivotTable2"/>
    <pivotTable tabId="7" name="PivotTable3"/>
    <pivotTable tabId="8" name="PivotTable5"/>
    <pivotTable tabId="9" name="PivotTable6"/>
    <pivotTable tabId="10" name="PivotTable2"/>
  </pivotTables>
  <data>
    <tabular pivotCacheId="1174792010">
      <items count="27">
        <i x="26" s="1"/>
        <i x="18" s="1"/>
        <i x="19" s="1"/>
        <i x="10" s="1"/>
        <i x="8" s="1"/>
        <i x="9" s="1"/>
        <i x="24" s="1"/>
        <i x="21" s="1"/>
        <i x="0" s="1"/>
        <i x="2" s="1"/>
        <i x="3" s="1"/>
        <i x="16" s="1"/>
        <i x="15" s="1"/>
        <i x="22" s="1"/>
        <i x="7" s="1"/>
        <i x="25" s="1"/>
        <i x="17" s="1"/>
        <i x="5" s="1"/>
        <i x="14" s="1"/>
        <i x="12" s="1"/>
        <i x="6" s="1"/>
        <i x="13" s="1"/>
        <i x="20" s="1"/>
        <i x="4" s="1"/>
        <i x="1" s="1"/>
        <i x="11" s="1"/>
        <i x="2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87C3D745-A57E-426B-AE99-2FCADE279E61}" cache="Slicer_Region2" caption="Region" rowHeight="234950"/>
  <slicer name="Customer_ID 1" xr10:uid="{5309A8D7-6EC2-4691-8637-64EB05EB93D8}" cache="Slicer_Customer_ID1" caption="Customer_I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3" xr10:uid="{F9CF2830-17C9-443C-8C8C-DC9FE4CCDEA5}" cache="Slicer_Product_Category3" caption="Product_Category" rowHeight="234950"/>
  <slicer name="Quantity" xr10:uid="{2E3D40DA-26C4-4B06-A074-480A8996C417}" cache="Slicer_Quantity" caption="Quantity" columnCount="3"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ID" xr10:uid="{7B568CD4-2368-47DF-87D1-5ABD07259097}" cache="Slicer_Customer_ID" caption="Customer_ID" rowHeight="234950"/>
  <slicer name="Product_Category 1" xr10:uid="{BB10CABC-D0DB-4947-BBDE-995E3C8624F6}" cache="Slicer_Product_Category3" caption="Product_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2" xr10:uid="{49C8A510-AD4F-419F-8B3F-7D17F0E35AD1}" cache="Slicer_Product_Category3" caption="Product_Category" rowHeight="234950"/>
  <slicer name="Region 1" xr10:uid="{3ACEFD3A-1DEC-4081-BE77-9CBF4F3ED1F7}" cache="Slicer_Region2" caption="Region"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xr10:uid="{528D632A-EB99-47B6-9C87-062D60FFF9CA}" cache="Slicer_Product_Category3" caption="Product_Category" columnCount="2"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98122C2-BC52-4D3B-AE88-F96C0A3A78ED}" cache="Slicer_Region2" caption="Region" startItem="2" rowHeight="234950"/>
  <slicer name="Customer_Name" xr10:uid="{CB24F0EA-7963-4241-941D-0CDFC79BC21B}" cache="Slicer_Customer_Name" caption="Customer_Name" columnCount="2"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4" xr10:uid="{108AE1CD-08C2-4E76-9467-D3486B2E377D}" cache="Slicer_Product_Category3" caption="Product_Category" style="SlicerStyleDark4" rowHeight="234950"/>
  <slicer name="Quantity 1" xr10:uid="{86EA08A3-0F39-472C-9723-951DB55B0A58}" cache="Slicer_Quantity" caption="Quantity" startItem="6" columnCount="3" style="SlicerStyleDark4" rowHeight="234950"/>
  <slicer name="Region 3" xr10:uid="{865432DC-FEA6-49A9-9ECB-A9F01182D3B0}" cache="Slicer_Region2" caption="Region" style="SlicerStyleDark4" rowHeight="234950"/>
  <slicer name="Customer_Name 1" xr10:uid="{BE7A38DD-F4CF-41B2-A190-A4A34FEC9613}" cache="Slicer_Customer_Name" caption="Customer_Name" columnCount="2"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329136-A0B5-4A46-AA72-2E38A7898EA7}" name="Table6" displayName="Table6" ref="A1:H16" totalsRowShown="0" headerRowDxfId="35" dataDxfId="33" headerRowBorderDxfId="34" tableBorderDxfId="32">
  <autoFilter ref="A1:H16" xr:uid="{91329136-A0B5-4A46-AA72-2E38A7898EA7}"/>
  <tableColumns count="8">
    <tableColumn id="1" xr3:uid="{8D4C7A66-ECD6-4B7F-B751-A900194C5B66}" name="Column1" dataDxfId="31"/>
    <tableColumn id="2" xr3:uid="{BB1023FD-2CB5-41B2-B5CB-7BB555B1C805}" name="Column2" dataDxfId="30"/>
    <tableColumn id="3" xr3:uid="{12091C35-517C-4A46-A1D1-C73556912BBA}" name="Column3" dataDxfId="29"/>
    <tableColumn id="4" xr3:uid="{AEDC21EE-A700-419F-A72E-A42544499042}" name="Column4" dataDxfId="28"/>
    <tableColumn id="5" xr3:uid="{0CD02EE7-11C9-45D2-96D1-E5ED996B8301}" name="Column5" dataDxfId="27"/>
    <tableColumn id="6" xr3:uid="{C9B2A63E-6347-440F-BFEA-AE00C148E16B}" name="Column6" dataDxfId="26"/>
    <tableColumn id="7" xr3:uid="{EF88BB0E-20CB-4194-B13A-9A020D9C9A72}" name="Column7" dataDxfId="25"/>
    <tableColumn id="8" xr3:uid="{169122D2-1F4E-40D5-9AFF-D31577C77E75}" name="Column8" dataDxfId="2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D292C0-9ED3-482C-8136-A6297A57B1AE}" name="Table3" displayName="Table3" ref="A1:N201" totalsRowShown="0" headerRowDxfId="23" dataDxfId="21" headerRowBorderDxfId="22" tableBorderDxfId="20" totalsRowBorderDxfId="19">
  <autoFilter ref="A1:N201" xr:uid="{62D292C0-9ED3-482C-8136-A6297A57B1AE}"/>
  <tableColumns count="14">
    <tableColumn id="1" xr3:uid="{7E3565FC-1A5F-45F6-9A31-30150A359579}" name="Customer_ID" dataDxfId="18"/>
    <tableColumn id="2" xr3:uid="{045B7721-DEF4-43FA-BC62-C14FAFDC5BFA}" name="Customer_Name" dataDxfId="17"/>
    <tableColumn id="3" xr3:uid="{C07C174E-92E1-4135-A068-F191AF2B9130}" name="Region" dataDxfId="16"/>
    <tableColumn id="4" xr3:uid="{60F67141-BA60-434E-9AE6-0FFB6811BFC1}" name="Product_Category" dataDxfId="15"/>
    <tableColumn id="5" xr3:uid="{1B908E7C-AF8E-4EFB-91CF-FCEB1A156050}" name="Sales" dataDxfId="14"/>
    <tableColumn id="6" xr3:uid="{EE482B7E-107C-466C-ABE4-0B9E5A944411}" name="Quantity" dataDxfId="13"/>
    <tableColumn id="7" xr3:uid="{590DED8B-E9C3-4F96-A309-8CE5238E3C26}" name="Discount" dataDxfId="12"/>
    <tableColumn id="8" xr3:uid="{372A7D59-5AE3-4326-9E90-B722A30BD19F}" name="Order_Date" dataDxfId="11"/>
    <tableColumn id="9" xr3:uid="{C9811F13-0969-4F77-9F47-C7CCEED220C6}" name="Profit" dataDxfId="10"/>
    <tableColumn id="10" xr3:uid="{A2404DA0-0124-4EC9-B407-0B6DAA303E1F}" name="Net_purchase" dataDxfId="9"/>
    <tableColumn id="11" xr3:uid="{B97927BE-C552-461C-A810-0FD8F98E6A76}" name="Total_discount" dataDxfId="8"/>
    <tableColumn id="12" xr3:uid="{CA0F270C-6D98-4540-A0DE-197A00020EDB}" name="Total_purchase" dataDxfId="7">
      <calculatedColumnFormula>J2-K2</calculatedColumnFormula>
    </tableColumn>
    <tableColumn id="18" xr3:uid="{230D3323-B95E-42BF-9E25-66FF6B4FDB3F}" name="Buying_status" dataDxfId="6"/>
    <tableColumn id="17" xr3:uid="{C633F9B9-47AA-47B7-9D7F-93895F57637B}" name="TIMESTAMP" dataDxfId="5">
      <calculatedColumnFormula>IF(M2="BUY",NOW(),"")</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67EBD8-44C4-483D-B7C7-C55DBF374E58}" name="Table4" displayName="Table4" ref="B4:D215" totalsRowShown="0" tableBorderDxfId="4">
  <autoFilter ref="B4:D215" xr:uid="{1967EBD8-44C4-483D-B7C7-C55DBF374E58}"/>
  <tableColumns count="3">
    <tableColumn id="1" xr3:uid="{DEDEE14D-1147-4048-A2FD-E487B351C061}" name="Profit    (X)" dataDxfId="3"/>
    <tableColumn id="2" xr3:uid="{3EBE3D54-D400-427E-98A3-AFA7C7399F88}" name="Sales     (Y)"/>
    <tableColumn id="3" xr3:uid="{8DC33822-792F-409E-A65D-26E9D62E12D2}" name="Estimated_sale">
      <calculatedColumnFormula>$F$2*$B5+$G$2</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AD330A-51E9-4A2B-B5B7-27D649D5EE67}" name="Table8" displayName="Table8" ref="F1:G2" totalsRowShown="0">
  <autoFilter ref="F1:G2" xr:uid="{12AD330A-51E9-4A2B-B5B7-27D649D5EE67}"/>
  <tableColumns count="2">
    <tableColumn id="1" xr3:uid="{F4E011F7-0658-45C0-BF12-D2C1C13F5C6B}" name="slope">
      <calculatedColumnFormula>SLOPE(C5:C204,B5:B204)</calculatedColumnFormula>
    </tableColumn>
    <tableColumn id="2" xr3:uid="{BF90152F-3795-43F0-B085-306534075A5C}" name="INTERCEPT" dataDxfId="2">
      <calculatedColumnFormula>INTERCEPT(C5:C204,B5:B204)</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ctr"/>
      <a:lstStyle>
        <a:defPPr algn="ctr">
          <a:defRPr sz="2800" b="1" cap="none" spc="0">
            <a:ln w="12700">
              <a:solidFill>
                <a:schemeClr val="tx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reflection blurRad="6350" stA="55000" endA="300" endPos="45500" dir="5400000" sy="-100000" algn="bl" rotWithShape="0"/>
            </a:effectLst>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6.xm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8579-6277-4CE0-B06B-83043C86BE5A}">
  <dimension ref="A1:H16"/>
  <sheetViews>
    <sheetView workbookViewId="0">
      <selection activeCell="F28" sqref="F28"/>
    </sheetView>
  </sheetViews>
  <sheetFormatPr defaultRowHeight="14.4" x14ac:dyDescent="0.3"/>
  <cols>
    <col min="1" max="8" width="10.5546875" customWidth="1"/>
  </cols>
  <sheetData>
    <row r="1" spans="1:8" ht="15" thickBot="1" x14ac:dyDescent="0.35">
      <c r="A1" s="12" t="s">
        <v>79</v>
      </c>
      <c r="B1" s="12" t="s">
        <v>80</v>
      </c>
      <c r="C1" s="12" t="s">
        <v>81</v>
      </c>
      <c r="D1" s="12" t="s">
        <v>82</v>
      </c>
      <c r="E1" s="12" t="s">
        <v>83</v>
      </c>
      <c r="F1" s="12" t="s">
        <v>84</v>
      </c>
      <c r="G1" s="12" t="s">
        <v>85</v>
      </c>
      <c r="H1" s="12" t="s">
        <v>86</v>
      </c>
    </row>
    <row r="2" spans="1:8" x14ac:dyDescent="0.3">
      <c r="A2" s="11" t="s">
        <v>8</v>
      </c>
      <c r="B2" s="11"/>
      <c r="C2" s="11" t="s">
        <v>76</v>
      </c>
      <c r="D2" s="11"/>
      <c r="E2" s="11" t="s">
        <v>77</v>
      </c>
      <c r="F2" s="11"/>
      <c r="G2" s="11" t="s">
        <v>78</v>
      </c>
      <c r="H2" s="11"/>
    </row>
    <row r="4" spans="1:8" x14ac:dyDescent="0.3">
      <c r="A4" t="s">
        <v>103</v>
      </c>
      <c r="B4">
        <v>341.43505000000005</v>
      </c>
      <c r="C4" t="s">
        <v>103</v>
      </c>
      <c r="D4">
        <v>9724.8334499999964</v>
      </c>
      <c r="E4" t="s">
        <v>103</v>
      </c>
      <c r="F4">
        <v>964.11665000000005</v>
      </c>
      <c r="G4" t="s">
        <v>103</v>
      </c>
      <c r="H4">
        <v>8760.7167999999983</v>
      </c>
    </row>
    <row r="5" spans="1:8" x14ac:dyDescent="0.3">
      <c r="A5" t="s">
        <v>104</v>
      </c>
      <c r="B5">
        <v>9.6001196472332531</v>
      </c>
      <c r="C5" t="s">
        <v>104</v>
      </c>
      <c r="D5">
        <v>451.6261820621491</v>
      </c>
      <c r="E5" t="s">
        <v>104</v>
      </c>
      <c r="F5">
        <v>76.623398963996408</v>
      </c>
      <c r="G5" t="s">
        <v>104</v>
      </c>
      <c r="H5">
        <v>411.83446992103859</v>
      </c>
    </row>
    <row r="6" spans="1:8" x14ac:dyDescent="0.3">
      <c r="A6" t="s">
        <v>105</v>
      </c>
      <c r="B6">
        <v>332.255</v>
      </c>
      <c r="C6" t="s">
        <v>105</v>
      </c>
      <c r="D6">
        <v>8240.0450000000001</v>
      </c>
      <c r="E6" t="s">
        <v>105</v>
      </c>
      <c r="F6">
        <v>696.52100000000007</v>
      </c>
      <c r="G6" t="s">
        <v>105</v>
      </c>
      <c r="H6">
        <v>7409.7430000000004</v>
      </c>
    </row>
    <row r="7" spans="1:8" x14ac:dyDescent="0.3">
      <c r="A7" t="s">
        <v>106</v>
      </c>
      <c r="B7" t="e">
        <v>#N/A</v>
      </c>
      <c r="C7" t="s">
        <v>106</v>
      </c>
      <c r="D7" t="e">
        <v>#N/A</v>
      </c>
      <c r="E7" t="s">
        <v>106</v>
      </c>
      <c r="F7">
        <v>0</v>
      </c>
      <c r="G7" t="s">
        <v>106</v>
      </c>
      <c r="H7" t="e">
        <v>#N/A</v>
      </c>
    </row>
    <row r="8" spans="1:8" x14ac:dyDescent="0.3">
      <c r="A8" t="s">
        <v>107</v>
      </c>
      <c r="B8">
        <v>135.7661940552168</v>
      </c>
      <c r="C8" t="s">
        <v>107</v>
      </c>
      <c r="D8">
        <v>6386.9587179507189</v>
      </c>
      <c r="E8" t="s">
        <v>107</v>
      </c>
      <c r="F8">
        <v>1083.6185001000829</v>
      </c>
      <c r="G8" t="s">
        <v>107</v>
      </c>
      <c r="H8">
        <v>5824.2189281506726</v>
      </c>
    </row>
    <row r="9" spans="1:8" x14ac:dyDescent="0.3">
      <c r="A9" t="s">
        <v>108</v>
      </c>
      <c r="B9">
        <v>18432.459448238787</v>
      </c>
      <c r="C9" t="s">
        <v>108</v>
      </c>
      <c r="D9">
        <v>40793241.664806694</v>
      </c>
      <c r="E9" t="s">
        <v>108</v>
      </c>
      <c r="F9">
        <v>1174229.0537591532</v>
      </c>
      <c r="G9" t="s">
        <v>108</v>
      </c>
      <c r="H9">
        <v>33921526.123028569</v>
      </c>
    </row>
    <row r="10" spans="1:8" x14ac:dyDescent="0.3">
      <c r="A10" t="s">
        <v>109</v>
      </c>
      <c r="B10">
        <v>0.26450643813582442</v>
      </c>
      <c r="C10" t="s">
        <v>109</v>
      </c>
      <c r="D10">
        <v>-0.47261450197063759</v>
      </c>
      <c r="E10" t="s">
        <v>109</v>
      </c>
      <c r="F10">
        <v>2.0212584138153113</v>
      </c>
      <c r="G10" t="s">
        <v>109</v>
      </c>
      <c r="H10">
        <v>-5.2242560757611578E-3</v>
      </c>
    </row>
    <row r="11" spans="1:8" x14ac:dyDescent="0.3">
      <c r="A11" t="s">
        <v>110</v>
      </c>
      <c r="B11">
        <v>0.57339636063424715</v>
      </c>
      <c r="C11" t="s">
        <v>110</v>
      </c>
      <c r="D11">
        <v>0.61531540892483805</v>
      </c>
      <c r="E11" t="s">
        <v>110</v>
      </c>
      <c r="F11">
        <v>1.5435870233362448</v>
      </c>
      <c r="G11" t="s">
        <v>110</v>
      </c>
      <c r="H11">
        <v>0.72990327902873453</v>
      </c>
    </row>
    <row r="12" spans="1:8" x14ac:dyDescent="0.3">
      <c r="A12" t="s">
        <v>111</v>
      </c>
      <c r="B12">
        <v>704.83</v>
      </c>
      <c r="C12" t="s">
        <v>111</v>
      </c>
      <c r="D12">
        <v>27126.2</v>
      </c>
      <c r="E12" t="s">
        <v>111</v>
      </c>
      <c r="F12">
        <v>4600.26</v>
      </c>
      <c r="G12" t="s">
        <v>111</v>
      </c>
      <c r="H12">
        <v>27188.083999999999</v>
      </c>
    </row>
    <row r="13" spans="1:8" x14ac:dyDescent="0.3">
      <c r="A13" t="s">
        <v>112</v>
      </c>
      <c r="B13">
        <v>64.63</v>
      </c>
      <c r="C13" t="s">
        <v>112</v>
      </c>
      <c r="D13">
        <v>309.42</v>
      </c>
      <c r="E13" t="s">
        <v>112</v>
      </c>
      <c r="F13">
        <v>0</v>
      </c>
      <c r="G13" t="s">
        <v>112</v>
      </c>
      <c r="H13">
        <v>247.536</v>
      </c>
    </row>
    <row r="14" spans="1:8" x14ac:dyDescent="0.3">
      <c r="A14" t="s">
        <v>113</v>
      </c>
      <c r="B14">
        <v>769.46</v>
      </c>
      <c r="C14" t="s">
        <v>113</v>
      </c>
      <c r="D14">
        <v>27435.62</v>
      </c>
      <c r="E14" t="s">
        <v>113</v>
      </c>
      <c r="F14">
        <v>4600.26</v>
      </c>
      <c r="G14" t="s">
        <v>113</v>
      </c>
      <c r="H14">
        <v>27435.62</v>
      </c>
    </row>
    <row r="15" spans="1:8" x14ac:dyDescent="0.3">
      <c r="A15" t="s">
        <v>114</v>
      </c>
      <c r="B15">
        <v>68287.010000000009</v>
      </c>
      <c r="C15" t="s">
        <v>114</v>
      </c>
      <c r="D15">
        <v>1944966.6899999992</v>
      </c>
      <c r="E15" t="s">
        <v>114</v>
      </c>
      <c r="F15">
        <v>192823.33000000002</v>
      </c>
      <c r="G15" t="s">
        <v>114</v>
      </c>
      <c r="H15">
        <v>1752143.3599999996</v>
      </c>
    </row>
    <row r="16" spans="1:8" x14ac:dyDescent="0.3">
      <c r="A16" t="s">
        <v>115</v>
      </c>
      <c r="B16">
        <v>200</v>
      </c>
      <c r="C16" t="s">
        <v>115</v>
      </c>
      <c r="D16">
        <v>200</v>
      </c>
      <c r="E16" t="s">
        <v>115</v>
      </c>
      <c r="F16">
        <v>200</v>
      </c>
      <c r="G16" t="s">
        <v>115</v>
      </c>
      <c r="H16">
        <v>200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B2691-7347-4025-B95B-423AF2D82E4A}">
  <dimension ref="A2:C17"/>
  <sheetViews>
    <sheetView topLeftCell="B1" workbookViewId="0">
      <selection activeCell="J31" sqref="J31"/>
    </sheetView>
  </sheetViews>
  <sheetFormatPr defaultRowHeight="14.4" x14ac:dyDescent="0.3"/>
  <cols>
    <col min="1" max="1" width="13.109375" bestFit="1" customWidth="1"/>
    <col min="2" max="2" width="12.109375" bestFit="1" customWidth="1"/>
    <col min="3" max="3" width="12.109375" customWidth="1"/>
    <col min="4" max="4" width="12.109375" bestFit="1" customWidth="1"/>
  </cols>
  <sheetData>
    <row r="2" spans="1:3" x14ac:dyDescent="0.3">
      <c r="A2" s="50" t="s">
        <v>159</v>
      </c>
      <c r="B2" s="50"/>
      <c r="C2" s="50"/>
    </row>
    <row r="3" spans="1:3" x14ac:dyDescent="0.3">
      <c r="A3" s="24" t="s">
        <v>152</v>
      </c>
      <c r="B3" t="s">
        <v>154</v>
      </c>
    </row>
    <row r="4" spans="1:3" x14ac:dyDescent="0.3">
      <c r="A4" s="25" t="s">
        <v>12</v>
      </c>
      <c r="B4" s="19">
        <v>47002.460000000006</v>
      </c>
    </row>
    <row r="5" spans="1:3" x14ac:dyDescent="0.3">
      <c r="A5" s="25" t="s">
        <v>15</v>
      </c>
      <c r="B5" s="19">
        <v>41927.589999999989</v>
      </c>
    </row>
    <row r="6" spans="1:3" x14ac:dyDescent="0.3">
      <c r="A6" s="25" t="s">
        <v>21</v>
      </c>
      <c r="B6" s="19">
        <v>41044.000000000007</v>
      </c>
    </row>
    <row r="7" spans="1:3" x14ac:dyDescent="0.3">
      <c r="A7" s="25" t="s">
        <v>27</v>
      </c>
      <c r="B7" s="19">
        <v>36612.89</v>
      </c>
    </row>
    <row r="8" spans="1:3" x14ac:dyDescent="0.3">
      <c r="A8" s="25" t="s">
        <v>39</v>
      </c>
      <c r="B8" s="19">
        <v>28630.819999999992</v>
      </c>
    </row>
    <row r="9" spans="1:3" x14ac:dyDescent="0.3">
      <c r="A9" s="25" t="s">
        <v>153</v>
      </c>
      <c r="B9" s="19">
        <v>195217.76</v>
      </c>
    </row>
    <row r="11" spans="1:3" x14ac:dyDescent="0.3">
      <c r="A11" s="24" t="s">
        <v>152</v>
      </c>
      <c r="B11" t="s">
        <v>154</v>
      </c>
      <c r="C11" t="s">
        <v>156</v>
      </c>
    </row>
    <row r="12" spans="1:3" x14ac:dyDescent="0.3">
      <c r="A12" s="25" t="s">
        <v>12</v>
      </c>
      <c r="B12" s="19">
        <v>47002.460000000006</v>
      </c>
      <c r="C12" s="19">
        <v>16901.630000000005</v>
      </c>
    </row>
    <row r="13" spans="1:3" x14ac:dyDescent="0.3">
      <c r="A13" s="25" t="s">
        <v>15</v>
      </c>
      <c r="B13" s="19">
        <v>41927.589999999989</v>
      </c>
      <c r="C13" s="19">
        <v>18784.490000000002</v>
      </c>
    </row>
    <row r="14" spans="1:3" x14ac:dyDescent="0.3">
      <c r="A14" s="25" t="s">
        <v>21</v>
      </c>
      <c r="B14" s="19">
        <v>41044.000000000007</v>
      </c>
      <c r="C14" s="19">
        <v>9182.1500000000015</v>
      </c>
    </row>
    <row r="15" spans="1:3" x14ac:dyDescent="0.3">
      <c r="A15" s="25" t="s">
        <v>27</v>
      </c>
      <c r="B15" s="19">
        <v>36612.89</v>
      </c>
      <c r="C15" s="19">
        <v>11579.140000000003</v>
      </c>
    </row>
    <row r="16" spans="1:3" x14ac:dyDescent="0.3">
      <c r="A16" s="25" t="s">
        <v>39</v>
      </c>
      <c r="B16" s="19">
        <v>28630.819999999992</v>
      </c>
      <c r="C16" s="19">
        <v>11839.599999999999</v>
      </c>
    </row>
    <row r="17" spans="1:3" x14ac:dyDescent="0.3">
      <c r="A17" s="25" t="s">
        <v>153</v>
      </c>
      <c r="B17" s="19">
        <v>195217.76</v>
      </c>
      <c r="C17" s="19">
        <v>68287.010000000009</v>
      </c>
    </row>
  </sheetData>
  <mergeCells count="1">
    <mergeCell ref="A2:C2"/>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C61ED-216B-43E9-B647-6A3669BAB3D7}">
  <dimension ref="A2:C9"/>
  <sheetViews>
    <sheetView workbookViewId="0">
      <selection activeCell="P4" sqref="P4"/>
    </sheetView>
  </sheetViews>
  <sheetFormatPr defaultRowHeight="14.4" x14ac:dyDescent="0.3"/>
  <cols>
    <col min="1" max="1" width="12.5546875" bestFit="1" customWidth="1"/>
    <col min="2" max="3" width="12.109375" bestFit="1" customWidth="1"/>
    <col min="4" max="4" width="20.5546875" bestFit="1" customWidth="1"/>
  </cols>
  <sheetData>
    <row r="2" spans="1:3" x14ac:dyDescent="0.3">
      <c r="A2" s="50" t="s">
        <v>158</v>
      </c>
      <c r="B2" s="50"/>
      <c r="C2" s="50"/>
    </row>
    <row r="3" spans="1:3" x14ac:dyDescent="0.3">
      <c r="A3" s="24" t="s">
        <v>152</v>
      </c>
      <c r="B3" t="s">
        <v>156</v>
      </c>
      <c r="C3" t="s">
        <v>154</v>
      </c>
    </row>
    <row r="4" spans="1:3" x14ac:dyDescent="0.3">
      <c r="A4" s="25" t="s">
        <v>34</v>
      </c>
      <c r="B4" s="19">
        <v>16068.4</v>
      </c>
      <c r="C4" s="19">
        <v>43468.33</v>
      </c>
    </row>
    <row r="5" spans="1:3" x14ac:dyDescent="0.3">
      <c r="A5" s="25" t="s">
        <v>18</v>
      </c>
      <c r="B5" s="19">
        <v>11638.589999999997</v>
      </c>
      <c r="C5" s="19">
        <v>32441.64</v>
      </c>
    </row>
    <row r="6" spans="1:3" x14ac:dyDescent="0.3">
      <c r="A6" s="25" t="s">
        <v>24</v>
      </c>
      <c r="B6" s="19">
        <v>11902.279999999997</v>
      </c>
      <c r="C6" s="19">
        <v>34975.42</v>
      </c>
    </row>
    <row r="7" spans="1:3" x14ac:dyDescent="0.3">
      <c r="A7" s="25" t="s">
        <v>20</v>
      </c>
      <c r="B7" s="19">
        <v>13691.910000000003</v>
      </c>
      <c r="C7" s="19">
        <v>40248.79</v>
      </c>
    </row>
    <row r="8" spans="1:3" x14ac:dyDescent="0.3">
      <c r="A8" s="25" t="s">
        <v>11</v>
      </c>
      <c r="B8" s="19">
        <v>14985.830000000002</v>
      </c>
      <c r="C8" s="19">
        <v>44083.58</v>
      </c>
    </row>
    <row r="9" spans="1:3" x14ac:dyDescent="0.3">
      <c r="A9" s="25" t="s">
        <v>153</v>
      </c>
      <c r="B9" s="19">
        <v>68287.010000000009</v>
      </c>
      <c r="C9" s="19">
        <v>195217.76</v>
      </c>
    </row>
  </sheetData>
  <mergeCells count="1">
    <mergeCell ref="A2:C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F33FD-872E-41E9-A854-172C0F67A365}">
  <dimension ref="A3:C9"/>
  <sheetViews>
    <sheetView workbookViewId="0">
      <selection activeCell="L7" sqref="L7"/>
    </sheetView>
  </sheetViews>
  <sheetFormatPr defaultRowHeight="14.4" x14ac:dyDescent="0.3"/>
  <cols>
    <col min="1" max="1" width="12.5546875" bestFit="1" customWidth="1"/>
    <col min="2" max="2" width="14.88671875" bestFit="1" customWidth="1"/>
    <col min="3" max="5" width="12.109375" bestFit="1" customWidth="1"/>
  </cols>
  <sheetData>
    <row r="3" spans="1:3" x14ac:dyDescent="0.3">
      <c r="A3" s="24" t="s">
        <v>152</v>
      </c>
      <c r="B3" t="s">
        <v>155</v>
      </c>
      <c r="C3" t="s">
        <v>156</v>
      </c>
    </row>
    <row r="4" spans="1:3" x14ac:dyDescent="0.3">
      <c r="A4" s="25" t="s">
        <v>34</v>
      </c>
      <c r="B4" s="55">
        <v>410</v>
      </c>
      <c r="C4" s="19">
        <v>16068.4</v>
      </c>
    </row>
    <row r="5" spans="1:3" x14ac:dyDescent="0.3">
      <c r="A5" s="25" t="s">
        <v>18</v>
      </c>
      <c r="B5" s="55">
        <v>374</v>
      </c>
      <c r="C5" s="19">
        <v>11638.589999999997</v>
      </c>
    </row>
    <row r="6" spans="1:3" x14ac:dyDescent="0.3">
      <c r="A6" s="25" t="s">
        <v>24</v>
      </c>
      <c r="B6" s="55">
        <v>383</v>
      </c>
      <c r="C6" s="19">
        <v>11902.279999999997</v>
      </c>
    </row>
    <row r="7" spans="1:3" x14ac:dyDescent="0.3">
      <c r="A7" s="25" t="s">
        <v>20</v>
      </c>
      <c r="B7" s="55">
        <v>374</v>
      </c>
      <c r="C7" s="19">
        <v>13691.910000000003</v>
      </c>
    </row>
    <row r="8" spans="1:3" x14ac:dyDescent="0.3">
      <c r="A8" s="25" t="s">
        <v>11</v>
      </c>
      <c r="B8" s="55">
        <v>458</v>
      </c>
      <c r="C8" s="19">
        <v>14985.830000000002</v>
      </c>
    </row>
    <row r="9" spans="1:3" x14ac:dyDescent="0.3">
      <c r="A9" s="25" t="s">
        <v>153</v>
      </c>
      <c r="B9" s="55">
        <v>1999</v>
      </c>
      <c r="C9" s="19">
        <v>68287.010000000009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BD100-D67C-4D5F-B0F0-18051716D856}">
  <dimension ref="A2:C34"/>
  <sheetViews>
    <sheetView workbookViewId="0">
      <selection activeCell="C4" sqref="C4"/>
    </sheetView>
  </sheetViews>
  <sheetFormatPr defaultRowHeight="14.4" x14ac:dyDescent="0.3"/>
  <cols>
    <col min="1" max="1" width="12.5546875" bestFit="1" customWidth="1"/>
    <col min="2" max="2" width="20.5546875" bestFit="1" customWidth="1"/>
    <col min="3" max="4" width="14.88671875" bestFit="1" customWidth="1"/>
  </cols>
  <sheetData>
    <row r="2" spans="1:3" x14ac:dyDescent="0.3">
      <c r="A2" s="51" t="s">
        <v>161</v>
      </c>
      <c r="B2" s="51"/>
      <c r="C2" s="51"/>
    </row>
    <row r="3" spans="1:3" x14ac:dyDescent="0.3">
      <c r="A3" s="24" t="s">
        <v>152</v>
      </c>
      <c r="B3" t="s">
        <v>157</v>
      </c>
      <c r="C3" t="s">
        <v>155</v>
      </c>
    </row>
    <row r="4" spans="1:3" x14ac:dyDescent="0.3">
      <c r="A4" s="25" t="s">
        <v>22</v>
      </c>
      <c r="B4" s="19">
        <v>73769.044000000009</v>
      </c>
      <c r="C4" s="55">
        <v>93</v>
      </c>
    </row>
    <row r="5" spans="1:3" x14ac:dyDescent="0.3">
      <c r="A5" s="25" t="s">
        <v>41</v>
      </c>
      <c r="B5" s="19">
        <v>29720.380999999998</v>
      </c>
      <c r="C5" s="55">
        <v>49</v>
      </c>
    </row>
    <row r="6" spans="1:3" x14ac:dyDescent="0.3">
      <c r="A6" s="25" t="s">
        <v>52</v>
      </c>
      <c r="B6" s="19">
        <v>81141.372999999992</v>
      </c>
      <c r="C6" s="55">
        <v>101</v>
      </c>
    </row>
    <row r="7" spans="1:3" x14ac:dyDescent="0.3">
      <c r="A7" s="25" t="s">
        <v>74</v>
      </c>
      <c r="B7" s="19">
        <v>46876.0625</v>
      </c>
      <c r="C7" s="55">
        <v>76</v>
      </c>
    </row>
    <row r="8" spans="1:3" x14ac:dyDescent="0.3">
      <c r="A8" s="25" t="s">
        <v>30</v>
      </c>
      <c r="B8" s="19">
        <v>71118.414999999994</v>
      </c>
      <c r="C8" s="55">
        <v>75</v>
      </c>
    </row>
    <row r="9" spans="1:3" x14ac:dyDescent="0.3">
      <c r="A9" s="25" t="s">
        <v>54</v>
      </c>
      <c r="B9" s="19">
        <v>45184.142999999996</v>
      </c>
      <c r="C9" s="55">
        <v>47</v>
      </c>
    </row>
    <row r="10" spans="1:3" x14ac:dyDescent="0.3">
      <c r="A10" s="25" t="s">
        <v>70</v>
      </c>
      <c r="B10" s="19">
        <v>70818.461500000005</v>
      </c>
      <c r="C10" s="55">
        <v>76</v>
      </c>
    </row>
    <row r="11" spans="1:3" x14ac:dyDescent="0.3">
      <c r="A11" s="25" t="s">
        <v>40</v>
      </c>
      <c r="B11" s="19">
        <v>39615.466499999995</v>
      </c>
      <c r="C11" s="55">
        <v>51</v>
      </c>
    </row>
    <row r="12" spans="1:3" x14ac:dyDescent="0.3">
      <c r="A12" s="25" t="s">
        <v>49</v>
      </c>
      <c r="B12" s="19">
        <v>64299.852999999988</v>
      </c>
      <c r="C12" s="55">
        <v>78</v>
      </c>
    </row>
    <row r="13" spans="1:3" x14ac:dyDescent="0.3">
      <c r="A13" s="25" t="s">
        <v>57</v>
      </c>
      <c r="B13" s="19">
        <v>93462.103999999992</v>
      </c>
      <c r="C13" s="55">
        <v>100</v>
      </c>
    </row>
    <row r="14" spans="1:3" x14ac:dyDescent="0.3">
      <c r="A14" s="25" t="s">
        <v>68</v>
      </c>
      <c r="B14" s="19">
        <v>50104.275000000001</v>
      </c>
      <c r="C14" s="55">
        <v>47</v>
      </c>
    </row>
    <row r="15" spans="1:3" x14ac:dyDescent="0.3">
      <c r="A15" s="25" t="s">
        <v>9</v>
      </c>
      <c r="B15" s="19">
        <v>34992.6895</v>
      </c>
      <c r="C15" s="55">
        <v>43</v>
      </c>
    </row>
    <row r="16" spans="1:3" x14ac:dyDescent="0.3">
      <c r="A16" s="25" t="s">
        <v>75</v>
      </c>
      <c r="B16" s="19">
        <v>39627.051999999996</v>
      </c>
      <c r="C16" s="55">
        <v>46</v>
      </c>
    </row>
    <row r="17" spans="1:3" x14ac:dyDescent="0.3">
      <c r="A17" s="25" t="s">
        <v>16</v>
      </c>
      <c r="B17" s="19">
        <v>27815.675999999999</v>
      </c>
      <c r="C17" s="55">
        <v>37</v>
      </c>
    </row>
    <row r="18" spans="1:3" x14ac:dyDescent="0.3">
      <c r="A18" s="25" t="s">
        <v>60</v>
      </c>
      <c r="B18" s="19">
        <v>22400.713</v>
      </c>
      <c r="C18" s="55">
        <v>34</v>
      </c>
    </row>
    <row r="19" spans="1:3" x14ac:dyDescent="0.3">
      <c r="A19" s="25" t="s">
        <v>58</v>
      </c>
      <c r="B19" s="19">
        <v>86850.809500000003</v>
      </c>
      <c r="C19" s="55">
        <v>97</v>
      </c>
    </row>
    <row r="20" spans="1:3" x14ac:dyDescent="0.3">
      <c r="A20" s="25" t="s">
        <v>37</v>
      </c>
      <c r="B20" s="19">
        <v>61801.166000000005</v>
      </c>
      <c r="C20" s="55">
        <v>62</v>
      </c>
    </row>
    <row r="21" spans="1:3" x14ac:dyDescent="0.3">
      <c r="A21" s="25" t="s">
        <v>73</v>
      </c>
      <c r="B21" s="19">
        <v>28265.867000000002</v>
      </c>
      <c r="C21" s="55">
        <v>26</v>
      </c>
    </row>
    <row r="22" spans="1:3" x14ac:dyDescent="0.3">
      <c r="A22" s="25" t="s">
        <v>13</v>
      </c>
      <c r="B22" s="19">
        <v>74794.667000000001</v>
      </c>
      <c r="C22" s="55">
        <v>86</v>
      </c>
    </row>
    <row r="23" spans="1:3" x14ac:dyDescent="0.3">
      <c r="A23" s="25" t="s">
        <v>63</v>
      </c>
      <c r="B23" s="19">
        <v>39038.150499999996</v>
      </c>
      <c r="C23" s="55">
        <v>46</v>
      </c>
    </row>
    <row r="24" spans="1:3" x14ac:dyDescent="0.3">
      <c r="A24" s="25" t="s">
        <v>35</v>
      </c>
      <c r="B24" s="19">
        <v>49243.243999999999</v>
      </c>
      <c r="C24" s="55">
        <v>55</v>
      </c>
    </row>
    <row r="25" spans="1:3" x14ac:dyDescent="0.3">
      <c r="A25" s="25" t="s">
        <v>32</v>
      </c>
      <c r="B25" s="19">
        <v>47864.624000000003</v>
      </c>
      <c r="C25" s="55">
        <v>59</v>
      </c>
    </row>
    <row r="26" spans="1:3" x14ac:dyDescent="0.3">
      <c r="A26" s="25" t="s">
        <v>44</v>
      </c>
      <c r="B26" s="19">
        <v>89871.22500000002</v>
      </c>
      <c r="C26" s="55">
        <v>102</v>
      </c>
    </row>
    <row r="27" spans="1:3" x14ac:dyDescent="0.3">
      <c r="A27" s="25" t="s">
        <v>25</v>
      </c>
      <c r="B27" s="19">
        <v>93892.3655</v>
      </c>
      <c r="C27" s="55">
        <v>94</v>
      </c>
    </row>
    <row r="28" spans="1:3" x14ac:dyDescent="0.3">
      <c r="A28" s="25" t="s">
        <v>46</v>
      </c>
      <c r="B28" s="19">
        <v>16678.424500000001</v>
      </c>
      <c r="C28" s="55">
        <v>14</v>
      </c>
    </row>
    <row r="29" spans="1:3" x14ac:dyDescent="0.3">
      <c r="A29" s="25" t="s">
        <v>19</v>
      </c>
      <c r="B29" s="19">
        <v>53217.674999999996</v>
      </c>
      <c r="C29" s="55">
        <v>53</v>
      </c>
    </row>
    <row r="30" spans="1:3" x14ac:dyDescent="0.3">
      <c r="A30" s="25" t="s">
        <v>72</v>
      </c>
      <c r="B30" s="19">
        <v>80870.583499999993</v>
      </c>
      <c r="C30" s="55">
        <v>81</v>
      </c>
    </row>
    <row r="31" spans="1:3" x14ac:dyDescent="0.3">
      <c r="A31" s="25" t="s">
        <v>67</v>
      </c>
      <c r="B31" s="19">
        <v>96750.49500000001</v>
      </c>
      <c r="C31" s="55">
        <v>116</v>
      </c>
    </row>
    <row r="32" spans="1:3" x14ac:dyDescent="0.3">
      <c r="A32" s="25" t="s">
        <v>65</v>
      </c>
      <c r="B32" s="19">
        <v>81720.674499999994</v>
      </c>
      <c r="C32" s="55">
        <v>83</v>
      </c>
    </row>
    <row r="33" spans="1:3" x14ac:dyDescent="0.3">
      <c r="A33" s="25" t="s">
        <v>28</v>
      </c>
      <c r="B33" s="19">
        <v>60337.68</v>
      </c>
      <c r="C33" s="55">
        <v>72</v>
      </c>
    </row>
    <row r="34" spans="1:3" x14ac:dyDescent="0.3">
      <c r="A34" s="25" t="s">
        <v>153</v>
      </c>
      <c r="B34" s="19">
        <v>1752143.36</v>
      </c>
      <c r="C34" s="55">
        <v>1999</v>
      </c>
    </row>
  </sheetData>
  <mergeCells count="1">
    <mergeCell ref="A2:C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3637-2368-446D-913C-A62EB29D6884}">
  <dimension ref="A3:C9"/>
  <sheetViews>
    <sheetView workbookViewId="0">
      <selection activeCell="K6" sqref="K6"/>
    </sheetView>
  </sheetViews>
  <sheetFormatPr defaultRowHeight="14.4" x14ac:dyDescent="0.3"/>
  <cols>
    <col min="1" max="1" width="12.5546875" bestFit="1" customWidth="1"/>
    <col min="2" max="2" width="20.5546875" bestFit="1" customWidth="1"/>
    <col min="3" max="3" width="20.109375" bestFit="1" customWidth="1"/>
    <col min="4" max="4" width="14.88671875" bestFit="1" customWidth="1"/>
  </cols>
  <sheetData>
    <row r="3" spans="1:3" x14ac:dyDescent="0.3">
      <c r="A3" s="24" t="s">
        <v>152</v>
      </c>
      <c r="B3" t="s">
        <v>157</v>
      </c>
      <c r="C3" t="s">
        <v>160</v>
      </c>
    </row>
    <row r="4" spans="1:3" x14ac:dyDescent="0.3">
      <c r="A4" s="25" t="s">
        <v>34</v>
      </c>
      <c r="B4" s="19">
        <v>367776.49899999995</v>
      </c>
      <c r="C4" s="19">
        <v>43514.120999999992</v>
      </c>
    </row>
    <row r="5" spans="1:3" x14ac:dyDescent="0.3">
      <c r="A5" s="25" t="s">
        <v>18</v>
      </c>
      <c r="B5" s="19">
        <v>337595.05049999995</v>
      </c>
      <c r="C5" s="19">
        <v>33128.199500000002</v>
      </c>
    </row>
    <row r="6" spans="1:3" x14ac:dyDescent="0.3">
      <c r="A6" s="25" t="s">
        <v>24</v>
      </c>
      <c r="B6" s="19">
        <v>295894.80599999981</v>
      </c>
      <c r="C6" s="19">
        <v>34813.284</v>
      </c>
    </row>
    <row r="7" spans="1:3" x14ac:dyDescent="0.3">
      <c r="A7" s="25" t="s">
        <v>20</v>
      </c>
      <c r="B7" s="19">
        <v>340712.89999999991</v>
      </c>
      <c r="C7" s="19">
        <v>28790.16</v>
      </c>
    </row>
    <row r="8" spans="1:3" x14ac:dyDescent="0.3">
      <c r="A8" s="25" t="s">
        <v>11</v>
      </c>
      <c r="B8" s="19">
        <v>410164.10450000007</v>
      </c>
      <c r="C8" s="19">
        <v>52577.56549999999</v>
      </c>
    </row>
    <row r="9" spans="1:3" x14ac:dyDescent="0.3">
      <c r="A9" s="25" t="s">
        <v>153</v>
      </c>
      <c r="B9" s="19">
        <v>1752143.3599999999</v>
      </c>
      <c r="C9" s="19">
        <v>192823.33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3E3D-0738-484E-8D94-E56F069184B0}">
  <dimension ref="A3:L34"/>
  <sheetViews>
    <sheetView topLeftCell="A5" workbookViewId="0">
      <selection activeCell="G26" sqref="G26"/>
    </sheetView>
  </sheetViews>
  <sheetFormatPr defaultRowHeight="14.4" x14ac:dyDescent="0.3"/>
  <cols>
    <col min="1" max="1" width="13.109375" bestFit="1" customWidth="1"/>
    <col min="2" max="2" width="20.109375" bestFit="1" customWidth="1"/>
    <col min="3" max="3" width="20.5546875" bestFit="1" customWidth="1"/>
    <col min="4" max="4" width="12.109375" bestFit="1" customWidth="1"/>
    <col min="5" max="5" width="11.6640625" bestFit="1" customWidth="1"/>
    <col min="8" max="8" width="15.6640625" bestFit="1" customWidth="1"/>
    <col min="9" max="9" width="20.5546875" bestFit="1" customWidth="1"/>
    <col min="10" max="10" width="4.109375" customWidth="1"/>
    <col min="11" max="11" width="17.109375" bestFit="1" customWidth="1"/>
    <col min="12" max="12" width="12.109375" bestFit="1" customWidth="1"/>
  </cols>
  <sheetData>
    <row r="3" spans="1:12" x14ac:dyDescent="0.3">
      <c r="A3" s="24" t="s">
        <v>152</v>
      </c>
      <c r="B3" t="s">
        <v>160</v>
      </c>
      <c r="C3" t="s">
        <v>157</v>
      </c>
      <c r="D3" t="s">
        <v>156</v>
      </c>
      <c r="H3" s="24" t="s">
        <v>152</v>
      </c>
      <c r="I3" t="s">
        <v>157</v>
      </c>
      <c r="K3" s="24" t="s">
        <v>152</v>
      </c>
      <c r="L3" t="s">
        <v>156</v>
      </c>
    </row>
    <row r="4" spans="1:12" x14ac:dyDescent="0.3">
      <c r="A4" s="25" t="s">
        <v>12</v>
      </c>
      <c r="B4" s="19">
        <v>47549.226500000004</v>
      </c>
      <c r="C4" s="19">
        <v>440016.74349999998</v>
      </c>
      <c r="D4" s="19">
        <v>16901.630000000005</v>
      </c>
      <c r="H4" s="25" t="s">
        <v>71</v>
      </c>
      <c r="I4" s="19">
        <v>35883.334499999997</v>
      </c>
      <c r="K4" s="25" t="s">
        <v>34</v>
      </c>
      <c r="L4" s="19">
        <v>16068.4</v>
      </c>
    </row>
    <row r="5" spans="1:12" x14ac:dyDescent="0.3">
      <c r="A5" s="25" t="s">
        <v>15</v>
      </c>
      <c r="B5" s="19">
        <v>40266.864000000009</v>
      </c>
      <c r="C5" s="19">
        <v>361790.15600000002</v>
      </c>
      <c r="D5" s="19">
        <v>18784.490000000002</v>
      </c>
      <c r="H5" s="25" t="s">
        <v>55</v>
      </c>
      <c r="I5" s="19">
        <v>103556.24600000001</v>
      </c>
      <c r="K5" s="54" t="s">
        <v>12</v>
      </c>
      <c r="L5" s="19">
        <v>4201.2700000000004</v>
      </c>
    </row>
    <row r="6" spans="1:12" x14ac:dyDescent="0.3">
      <c r="A6" s="25" t="s">
        <v>21</v>
      </c>
      <c r="B6" s="19">
        <v>45865.050500000012</v>
      </c>
      <c r="C6" s="19">
        <v>361883.68949999992</v>
      </c>
      <c r="D6" s="19">
        <v>9182.1500000000015</v>
      </c>
      <c r="H6" s="25" t="s">
        <v>56</v>
      </c>
      <c r="I6" s="19">
        <v>41578.81</v>
      </c>
      <c r="K6" s="54" t="s">
        <v>15</v>
      </c>
      <c r="L6" s="19">
        <v>5395.6</v>
      </c>
    </row>
    <row r="7" spans="1:12" x14ac:dyDescent="0.3">
      <c r="A7" s="25" t="s">
        <v>27</v>
      </c>
      <c r="B7" s="19">
        <v>36421.463999999993</v>
      </c>
      <c r="C7" s="19">
        <v>320518.72599999997</v>
      </c>
      <c r="D7" s="19">
        <v>11579.140000000003</v>
      </c>
      <c r="H7" s="25" t="s">
        <v>42</v>
      </c>
      <c r="I7" s="19">
        <v>22192.627500000002</v>
      </c>
      <c r="K7" s="54" t="s">
        <v>21</v>
      </c>
      <c r="L7" s="19">
        <v>1515.0399999999997</v>
      </c>
    </row>
    <row r="8" spans="1:12" x14ac:dyDescent="0.3">
      <c r="A8" s="25" t="s">
        <v>39</v>
      </c>
      <c r="B8" s="19">
        <v>22720.724999999999</v>
      </c>
      <c r="C8" s="19">
        <v>267934.04499999998</v>
      </c>
      <c r="D8" s="19">
        <v>11839.599999999999</v>
      </c>
      <c r="H8" s="25" t="s">
        <v>36</v>
      </c>
      <c r="I8" s="19">
        <v>43563.057500000003</v>
      </c>
      <c r="K8" s="54" t="s">
        <v>27</v>
      </c>
      <c r="L8" s="19">
        <v>1566.46</v>
      </c>
    </row>
    <row r="9" spans="1:12" x14ac:dyDescent="0.3">
      <c r="A9" s="25" t="s">
        <v>153</v>
      </c>
      <c r="B9" s="19">
        <v>192823.33000000005</v>
      </c>
      <c r="C9" s="19">
        <v>1752143.3599999999</v>
      </c>
      <c r="D9" s="19">
        <v>68287.010000000009</v>
      </c>
      <c r="H9" s="25" t="s">
        <v>38</v>
      </c>
      <c r="I9" s="19">
        <v>97647.372000000018</v>
      </c>
      <c r="K9" s="54" t="s">
        <v>39</v>
      </c>
      <c r="L9" s="19">
        <v>3390.03</v>
      </c>
    </row>
    <row r="10" spans="1:12" x14ac:dyDescent="0.3">
      <c r="H10" s="25" t="s">
        <v>66</v>
      </c>
      <c r="I10" s="19">
        <v>49049.118000000002</v>
      </c>
      <c r="K10" s="25" t="s">
        <v>18</v>
      </c>
      <c r="L10" s="19">
        <v>11638.59</v>
      </c>
    </row>
    <row r="11" spans="1:12" x14ac:dyDescent="0.3">
      <c r="H11" s="25" t="s">
        <v>61</v>
      </c>
      <c r="I11" s="19">
        <v>84641.426500000001</v>
      </c>
      <c r="K11" s="54" t="s">
        <v>12</v>
      </c>
      <c r="L11" s="19">
        <v>4212.63</v>
      </c>
    </row>
    <row r="12" spans="1:12" x14ac:dyDescent="0.3">
      <c r="H12" s="25" t="s">
        <v>10</v>
      </c>
      <c r="I12" s="19">
        <v>54405.119500000001</v>
      </c>
      <c r="K12" s="54" t="s">
        <v>15</v>
      </c>
      <c r="L12" s="19">
        <v>1025.1500000000001</v>
      </c>
    </row>
    <row r="13" spans="1:12" x14ac:dyDescent="0.3">
      <c r="H13" s="25" t="s">
        <v>17</v>
      </c>
      <c r="I13" s="19">
        <v>55586.8845</v>
      </c>
      <c r="K13" s="54" t="s">
        <v>21</v>
      </c>
      <c r="L13" s="19">
        <v>662.68</v>
      </c>
    </row>
    <row r="14" spans="1:12" x14ac:dyDescent="0.3">
      <c r="H14" s="25" t="s">
        <v>23</v>
      </c>
      <c r="I14" s="19">
        <v>204593.09</v>
      </c>
      <c r="K14" s="54" t="s">
        <v>27</v>
      </c>
      <c r="L14" s="19">
        <v>2428.08</v>
      </c>
    </row>
    <row r="15" spans="1:12" x14ac:dyDescent="0.3">
      <c r="H15" s="25" t="s">
        <v>51</v>
      </c>
      <c r="I15" s="19">
        <v>15671.61</v>
      </c>
      <c r="K15" s="54" t="s">
        <v>39</v>
      </c>
      <c r="L15" s="19">
        <v>3310.05</v>
      </c>
    </row>
    <row r="16" spans="1:12" x14ac:dyDescent="0.3">
      <c r="H16" s="25" t="s">
        <v>50</v>
      </c>
      <c r="I16" s="19">
        <v>72287.812000000005</v>
      </c>
      <c r="K16" s="25" t="s">
        <v>24</v>
      </c>
      <c r="L16" s="19">
        <v>11902.279999999999</v>
      </c>
    </row>
    <row r="17" spans="8:12" x14ac:dyDescent="0.3">
      <c r="H17" s="25" t="s">
        <v>62</v>
      </c>
      <c r="I17" s="19">
        <v>1713.4</v>
      </c>
      <c r="K17" s="54" t="s">
        <v>12</v>
      </c>
      <c r="L17" s="19">
        <v>2778.4399999999996</v>
      </c>
    </row>
    <row r="18" spans="8:12" x14ac:dyDescent="0.3">
      <c r="H18" s="25" t="s">
        <v>33</v>
      </c>
      <c r="I18" s="19">
        <v>38252.447500000002</v>
      </c>
      <c r="K18" s="54" t="s">
        <v>15</v>
      </c>
      <c r="L18" s="19">
        <v>3691.09</v>
      </c>
    </row>
    <row r="19" spans="8:12" x14ac:dyDescent="0.3">
      <c r="H19" s="25" t="s">
        <v>69</v>
      </c>
      <c r="I19" s="19">
        <v>26095.946499999998</v>
      </c>
      <c r="K19" s="54" t="s">
        <v>21</v>
      </c>
      <c r="L19" s="19">
        <v>1783.05</v>
      </c>
    </row>
    <row r="20" spans="8:12" x14ac:dyDescent="0.3">
      <c r="H20" s="25" t="s">
        <v>53</v>
      </c>
      <c r="I20" s="19">
        <v>65838.205000000002</v>
      </c>
      <c r="K20" s="54" t="s">
        <v>27</v>
      </c>
      <c r="L20" s="19">
        <v>2217.7199999999998</v>
      </c>
    </row>
    <row r="21" spans="8:12" x14ac:dyDescent="0.3">
      <c r="H21" s="25" t="s">
        <v>29</v>
      </c>
      <c r="I21" s="19">
        <v>85051.214000000007</v>
      </c>
      <c r="K21" s="54" t="s">
        <v>39</v>
      </c>
      <c r="L21" s="19">
        <v>1431.98</v>
      </c>
    </row>
    <row r="22" spans="8:12" x14ac:dyDescent="0.3">
      <c r="H22" s="25" t="s">
        <v>48</v>
      </c>
      <c r="I22" s="19">
        <v>76161.187999999995</v>
      </c>
      <c r="K22" s="25" t="s">
        <v>20</v>
      </c>
      <c r="L22" s="19">
        <v>13691.910000000002</v>
      </c>
    </row>
    <row r="23" spans="8:12" x14ac:dyDescent="0.3">
      <c r="H23" s="25" t="s">
        <v>45</v>
      </c>
      <c r="I23" s="19">
        <v>41988.267500000002</v>
      </c>
      <c r="K23" s="54" t="s">
        <v>12</v>
      </c>
      <c r="L23" s="19">
        <v>3416.81</v>
      </c>
    </row>
    <row r="24" spans="8:12" x14ac:dyDescent="0.3">
      <c r="H24" s="25" t="s">
        <v>31</v>
      </c>
      <c r="I24" s="19">
        <v>144780.967</v>
      </c>
      <c r="K24" s="54" t="s">
        <v>15</v>
      </c>
      <c r="L24" s="19">
        <v>3944.2100000000005</v>
      </c>
    </row>
    <row r="25" spans="8:12" x14ac:dyDescent="0.3">
      <c r="H25" s="25" t="s">
        <v>47</v>
      </c>
      <c r="I25" s="19">
        <v>57423.824999999997</v>
      </c>
      <c r="K25" s="54" t="s">
        <v>21</v>
      </c>
      <c r="L25" s="19">
        <v>2783.4400000000005</v>
      </c>
    </row>
    <row r="26" spans="8:12" x14ac:dyDescent="0.3">
      <c r="H26" s="25" t="s">
        <v>59</v>
      </c>
      <c r="I26" s="19">
        <v>63118.665499999996</v>
      </c>
      <c r="K26" s="54" t="s">
        <v>27</v>
      </c>
      <c r="L26" s="19">
        <v>2540.36</v>
      </c>
    </row>
    <row r="27" spans="8:12" x14ac:dyDescent="0.3">
      <c r="H27" s="25" t="s">
        <v>26</v>
      </c>
      <c r="I27" s="19">
        <v>87910.43</v>
      </c>
      <c r="K27" s="54" t="s">
        <v>39</v>
      </c>
      <c r="L27" s="19">
        <v>1007.09</v>
      </c>
    </row>
    <row r="28" spans="8:12" x14ac:dyDescent="0.3">
      <c r="H28" s="25" t="s">
        <v>14</v>
      </c>
      <c r="I28" s="19">
        <v>45235.781999999999</v>
      </c>
      <c r="K28" s="25" t="s">
        <v>11</v>
      </c>
      <c r="L28" s="19">
        <v>14985.830000000002</v>
      </c>
    </row>
    <row r="29" spans="8:12" x14ac:dyDescent="0.3">
      <c r="H29" s="25" t="s">
        <v>43</v>
      </c>
      <c r="I29" s="19">
        <v>89828.194000000003</v>
      </c>
      <c r="K29" s="54" t="s">
        <v>12</v>
      </c>
      <c r="L29" s="19">
        <v>2292.48</v>
      </c>
    </row>
    <row r="30" spans="8:12" x14ac:dyDescent="0.3">
      <c r="H30" s="25" t="s">
        <v>64</v>
      </c>
      <c r="I30" s="19">
        <v>48088.32</v>
      </c>
      <c r="K30" s="54" t="s">
        <v>15</v>
      </c>
      <c r="L30" s="19">
        <v>4728.4400000000005</v>
      </c>
    </row>
    <row r="31" spans="8:12" x14ac:dyDescent="0.3">
      <c r="H31" s="25" t="s">
        <v>153</v>
      </c>
      <c r="I31" s="19">
        <v>1752143.3599999996</v>
      </c>
      <c r="K31" s="54" t="s">
        <v>21</v>
      </c>
      <c r="L31" s="19">
        <v>2437.94</v>
      </c>
    </row>
    <row r="32" spans="8:12" x14ac:dyDescent="0.3">
      <c r="K32" s="54" t="s">
        <v>27</v>
      </c>
      <c r="L32" s="19">
        <v>2826.5199999999995</v>
      </c>
    </row>
    <row r="33" spans="11:12" x14ac:dyDescent="0.3">
      <c r="K33" s="54" t="s">
        <v>39</v>
      </c>
      <c r="L33" s="19">
        <v>2700.45</v>
      </c>
    </row>
    <row r="34" spans="11:12" x14ac:dyDescent="0.3">
      <c r="K34" s="25" t="s">
        <v>153</v>
      </c>
      <c r="L34" s="19">
        <v>68287.010000000009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9DB5B-0A4F-4156-87D8-50872FBECDC5}">
  <dimension ref="A1:A4"/>
  <sheetViews>
    <sheetView showGridLines="0" tabSelected="1" zoomScale="58" zoomScaleNormal="96" workbookViewId="0">
      <selection activeCell="AD34" sqref="AD34"/>
    </sheetView>
  </sheetViews>
  <sheetFormatPr defaultRowHeight="14.4" x14ac:dyDescent="0.3"/>
  <sheetData>
    <row r="1" customFormat="1" x14ac:dyDescent="0.3"/>
    <row r="2" customFormat="1" x14ac:dyDescent="0.3"/>
    <row r="3" customFormat="1" x14ac:dyDescent="0.3"/>
    <row r="4"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FEE67-D858-4DE8-B506-28C82E623C72}">
  <dimension ref="A1:P201"/>
  <sheetViews>
    <sheetView topLeftCell="A54" workbookViewId="0">
      <selection activeCell="O2" sqref="O2"/>
    </sheetView>
  </sheetViews>
  <sheetFormatPr defaultRowHeight="14.4" x14ac:dyDescent="0.3"/>
  <cols>
    <col min="1" max="1" width="11.88671875" style="10" bestFit="1" customWidth="1"/>
    <col min="2" max="2" width="15.6640625" style="10" bestFit="1" customWidth="1"/>
    <col min="3" max="3" width="11.21875" style="10" bestFit="1" customWidth="1"/>
    <col min="4" max="4" width="16.33203125" style="10" bestFit="1" customWidth="1"/>
    <col min="5" max="5" width="11.5546875" style="26" bestFit="1" customWidth="1"/>
    <col min="6" max="7" width="12.77734375" style="10" bestFit="1" customWidth="1"/>
    <col min="8" max="8" width="15.109375" style="10" bestFit="1" customWidth="1"/>
    <col min="9" max="9" width="10.109375" style="26" bestFit="1" customWidth="1"/>
    <col min="10" max="10" width="17.109375" style="26" bestFit="1" customWidth="1"/>
    <col min="11" max="11" width="18" style="26" bestFit="1" customWidth="1"/>
    <col min="12" max="12" width="18.44140625" style="26" bestFit="1" customWidth="1"/>
    <col min="13" max="13" width="17.21875" style="10" bestFit="1" customWidth="1"/>
    <col min="14" max="14" width="13.6640625" style="10" bestFit="1" customWidth="1"/>
    <col min="15" max="15" width="8.88671875" style="10"/>
    <col min="16" max="16" width="17.44140625" style="10" customWidth="1"/>
    <col min="17" max="17" width="8.88671875" style="10" customWidth="1"/>
    <col min="18" max="16384" width="8.88671875" style="10"/>
  </cols>
  <sheetData>
    <row r="1" spans="1:14" x14ac:dyDescent="0.3">
      <c r="A1" s="27" t="s">
        <v>0</v>
      </c>
      <c r="B1" s="28" t="s">
        <v>1</v>
      </c>
      <c r="C1" s="34" t="s">
        <v>2</v>
      </c>
      <c r="D1" s="34" t="s">
        <v>3</v>
      </c>
      <c r="E1" s="35" t="s">
        <v>4</v>
      </c>
      <c r="F1" s="34" t="s">
        <v>5</v>
      </c>
      <c r="G1" s="34" t="s">
        <v>6</v>
      </c>
      <c r="H1" s="34" t="s">
        <v>7</v>
      </c>
      <c r="I1" s="35" t="s">
        <v>8</v>
      </c>
      <c r="J1" s="35" t="s">
        <v>76</v>
      </c>
      <c r="K1" s="36" t="s">
        <v>77</v>
      </c>
      <c r="L1" s="35" t="s">
        <v>143</v>
      </c>
      <c r="M1" s="34" t="s">
        <v>142</v>
      </c>
      <c r="N1" s="37" t="s">
        <v>139</v>
      </c>
    </row>
    <row r="2" spans="1:14" x14ac:dyDescent="0.3">
      <c r="A2" s="29" t="s">
        <v>9</v>
      </c>
      <c r="B2" s="30" t="s">
        <v>10</v>
      </c>
      <c r="C2" s="38" t="s">
        <v>11</v>
      </c>
      <c r="D2" s="38" t="s">
        <v>12</v>
      </c>
      <c r="E2" s="39">
        <v>1036.0899999999999</v>
      </c>
      <c r="F2" s="38">
        <v>4</v>
      </c>
      <c r="G2" s="38">
        <v>0.2</v>
      </c>
      <c r="H2" s="40">
        <v>45392</v>
      </c>
      <c r="I2" s="39">
        <v>331.55</v>
      </c>
      <c r="J2" s="41">
        <v>4144.3599999999997</v>
      </c>
      <c r="K2" s="41">
        <v>828.87199999999996</v>
      </c>
      <c r="L2" s="41">
        <f>J2-K2</f>
        <v>3315.4879999999998</v>
      </c>
      <c r="M2" s="42" t="s">
        <v>140</v>
      </c>
      <c r="N2" s="43">
        <f t="shared" ref="N2:N65" ca="1" si="0">IF(M2="BUY",NOW(),"")</f>
        <v>45764.79892523148</v>
      </c>
    </row>
    <row r="3" spans="1:14" x14ac:dyDescent="0.3">
      <c r="A3" s="29" t="s">
        <v>13</v>
      </c>
      <c r="B3" s="30" t="s">
        <v>14</v>
      </c>
      <c r="C3" s="38" t="s">
        <v>11</v>
      </c>
      <c r="D3" s="38" t="s">
        <v>15</v>
      </c>
      <c r="E3" s="39">
        <v>1101.28</v>
      </c>
      <c r="F3" s="38">
        <v>3</v>
      </c>
      <c r="G3" s="38">
        <v>0.2</v>
      </c>
      <c r="H3" s="40">
        <v>45393</v>
      </c>
      <c r="I3" s="39">
        <v>440.51</v>
      </c>
      <c r="J3" s="41">
        <v>3303.84</v>
      </c>
      <c r="K3" s="41">
        <v>660.76800000000003</v>
      </c>
      <c r="L3" s="41">
        <f t="shared" ref="L3:L66" si="1">J3-K3</f>
        <v>2643.0720000000001</v>
      </c>
      <c r="M3" s="42"/>
      <c r="N3" s="43" t="str">
        <f t="shared" ca="1" si="0"/>
        <v/>
      </c>
    </row>
    <row r="4" spans="1:14" x14ac:dyDescent="0.3">
      <c r="A4" s="29" t="s">
        <v>16</v>
      </c>
      <c r="B4" s="30" t="s">
        <v>17</v>
      </c>
      <c r="C4" s="38" t="s">
        <v>18</v>
      </c>
      <c r="D4" s="38" t="s">
        <v>12</v>
      </c>
      <c r="E4" s="39">
        <v>713.34</v>
      </c>
      <c r="F4" s="38">
        <v>17</v>
      </c>
      <c r="G4" s="38">
        <v>0</v>
      </c>
      <c r="H4" s="40">
        <v>45396</v>
      </c>
      <c r="I4" s="39">
        <v>285.33999999999997</v>
      </c>
      <c r="J4" s="41">
        <v>12126.78</v>
      </c>
      <c r="K4" s="41">
        <v>0</v>
      </c>
      <c r="L4" s="41">
        <f t="shared" si="1"/>
        <v>12126.78</v>
      </c>
      <c r="M4" s="42"/>
      <c r="N4" s="43" t="str">
        <f t="shared" ca="1" si="0"/>
        <v/>
      </c>
    </row>
    <row r="5" spans="1:14" x14ac:dyDescent="0.3">
      <c r="A5" s="29" t="s">
        <v>19</v>
      </c>
      <c r="B5" s="30" t="s">
        <v>14</v>
      </c>
      <c r="C5" s="38" t="s">
        <v>20</v>
      </c>
      <c r="D5" s="38" t="s">
        <v>21</v>
      </c>
      <c r="E5" s="39">
        <v>760.93</v>
      </c>
      <c r="F5" s="38">
        <v>4</v>
      </c>
      <c r="G5" s="38">
        <v>0.15</v>
      </c>
      <c r="H5" s="40">
        <v>45396</v>
      </c>
      <c r="I5" s="39">
        <v>161.69999999999999</v>
      </c>
      <c r="J5" s="41">
        <v>3043.72</v>
      </c>
      <c r="K5" s="41">
        <v>456.55799999999994</v>
      </c>
      <c r="L5" s="41">
        <f t="shared" si="1"/>
        <v>2587.1619999999998</v>
      </c>
      <c r="M5" s="42"/>
      <c r="N5" s="43" t="str">
        <f t="shared" ca="1" si="0"/>
        <v/>
      </c>
    </row>
    <row r="6" spans="1:14" ht="18.600000000000001" customHeight="1" x14ac:dyDescent="0.3">
      <c r="A6" s="29" t="s">
        <v>22</v>
      </c>
      <c r="B6" s="30" t="s">
        <v>23</v>
      </c>
      <c r="C6" s="38" t="s">
        <v>24</v>
      </c>
      <c r="D6" s="38" t="s">
        <v>12</v>
      </c>
      <c r="E6" s="39">
        <v>847</v>
      </c>
      <c r="F6" s="38">
        <v>12</v>
      </c>
      <c r="G6" s="38">
        <v>0.2</v>
      </c>
      <c r="H6" s="40">
        <v>45397</v>
      </c>
      <c r="I6" s="39">
        <v>271.04000000000002</v>
      </c>
      <c r="J6" s="41">
        <v>10164</v>
      </c>
      <c r="K6" s="41">
        <v>2032.8000000000002</v>
      </c>
      <c r="L6" s="41">
        <f t="shared" si="1"/>
        <v>8131.2</v>
      </c>
      <c r="M6" s="42" t="s">
        <v>141</v>
      </c>
      <c r="N6" s="43">
        <f t="shared" ca="1" si="0"/>
        <v>45764.79892523148</v>
      </c>
    </row>
    <row r="7" spans="1:14" x14ac:dyDescent="0.3">
      <c r="A7" s="29" t="s">
        <v>25</v>
      </c>
      <c r="B7" s="30" t="s">
        <v>26</v>
      </c>
      <c r="C7" s="38" t="s">
        <v>24</v>
      </c>
      <c r="D7" s="38" t="s">
        <v>27</v>
      </c>
      <c r="E7" s="39">
        <v>965.64</v>
      </c>
      <c r="F7" s="38">
        <v>8</v>
      </c>
      <c r="G7" s="38">
        <v>0.1</v>
      </c>
      <c r="H7" s="40">
        <v>45398</v>
      </c>
      <c r="I7" s="39">
        <v>304.18</v>
      </c>
      <c r="J7" s="41">
        <v>7725.12</v>
      </c>
      <c r="K7" s="41">
        <v>772.51200000000006</v>
      </c>
      <c r="L7" s="41">
        <f t="shared" si="1"/>
        <v>6952.6080000000002</v>
      </c>
      <c r="M7" s="42"/>
      <c r="N7" s="43" t="str">
        <f t="shared" ca="1" si="0"/>
        <v/>
      </c>
    </row>
    <row r="8" spans="1:14" x14ac:dyDescent="0.3">
      <c r="A8" s="29" t="s">
        <v>28</v>
      </c>
      <c r="B8" s="30" t="s">
        <v>29</v>
      </c>
      <c r="C8" s="38" t="s">
        <v>11</v>
      </c>
      <c r="D8" s="38" t="s">
        <v>21</v>
      </c>
      <c r="E8" s="39">
        <v>1317.53</v>
      </c>
      <c r="F8" s="38">
        <v>12</v>
      </c>
      <c r="G8" s="38">
        <v>0.05</v>
      </c>
      <c r="H8" s="40">
        <v>45398</v>
      </c>
      <c r="I8" s="39">
        <v>312.91000000000003</v>
      </c>
      <c r="J8" s="41">
        <v>15810.36</v>
      </c>
      <c r="K8" s="41">
        <v>790.51800000000003</v>
      </c>
      <c r="L8" s="41">
        <f t="shared" si="1"/>
        <v>15019.842000000001</v>
      </c>
      <c r="M8" s="42"/>
      <c r="N8" s="43" t="str">
        <f t="shared" ca="1" si="0"/>
        <v/>
      </c>
    </row>
    <row r="9" spans="1:14" x14ac:dyDescent="0.3">
      <c r="A9" s="29" t="s">
        <v>30</v>
      </c>
      <c r="B9" s="30" t="s">
        <v>31</v>
      </c>
      <c r="C9" s="38" t="s">
        <v>18</v>
      </c>
      <c r="D9" s="38" t="s">
        <v>27</v>
      </c>
      <c r="E9" s="39">
        <v>1074.47</v>
      </c>
      <c r="F9" s="38">
        <v>6</v>
      </c>
      <c r="G9" s="38">
        <v>0.2</v>
      </c>
      <c r="H9" s="40">
        <v>45401</v>
      </c>
      <c r="I9" s="39">
        <v>300.85000000000002</v>
      </c>
      <c r="J9" s="41">
        <v>6446.82</v>
      </c>
      <c r="K9" s="41">
        <v>1289.364</v>
      </c>
      <c r="L9" s="41">
        <f t="shared" si="1"/>
        <v>5157.4560000000001</v>
      </c>
      <c r="M9" s="42"/>
      <c r="N9" s="43" t="str">
        <f t="shared" ca="1" si="0"/>
        <v/>
      </c>
    </row>
    <row r="10" spans="1:14" x14ac:dyDescent="0.3">
      <c r="A10" s="29" t="s">
        <v>32</v>
      </c>
      <c r="B10" s="30" t="s">
        <v>33</v>
      </c>
      <c r="C10" s="38" t="s">
        <v>34</v>
      </c>
      <c r="D10" s="38" t="s">
        <v>12</v>
      </c>
      <c r="E10" s="39">
        <v>501.54</v>
      </c>
      <c r="F10" s="38">
        <v>11</v>
      </c>
      <c r="G10" s="38">
        <v>0.05</v>
      </c>
      <c r="H10" s="40">
        <v>45401</v>
      </c>
      <c r="I10" s="39">
        <v>190.59</v>
      </c>
      <c r="J10" s="41">
        <v>5516.9400000000005</v>
      </c>
      <c r="K10" s="41">
        <v>275.84700000000004</v>
      </c>
      <c r="L10" s="41">
        <f t="shared" si="1"/>
        <v>5241.0930000000008</v>
      </c>
      <c r="M10" s="42" t="s">
        <v>141</v>
      </c>
      <c r="N10" s="43">
        <f t="shared" ca="1" si="0"/>
        <v>45764.79892523148</v>
      </c>
    </row>
    <row r="11" spans="1:14" x14ac:dyDescent="0.3">
      <c r="A11" s="29" t="s">
        <v>35</v>
      </c>
      <c r="B11" s="30" t="s">
        <v>36</v>
      </c>
      <c r="C11" s="38" t="s">
        <v>34</v>
      </c>
      <c r="D11" s="38" t="s">
        <v>15</v>
      </c>
      <c r="E11" s="39">
        <v>737.31</v>
      </c>
      <c r="F11" s="38">
        <v>2</v>
      </c>
      <c r="G11" s="38">
        <v>0.05</v>
      </c>
      <c r="H11" s="40">
        <v>45401</v>
      </c>
      <c r="I11" s="39">
        <v>350.22</v>
      </c>
      <c r="J11" s="41">
        <v>1474.62</v>
      </c>
      <c r="K11" s="41">
        <v>73.730999999999995</v>
      </c>
      <c r="L11" s="41">
        <f t="shared" si="1"/>
        <v>1400.8889999999999</v>
      </c>
      <c r="M11" s="42"/>
      <c r="N11" s="43" t="str">
        <f t="shared" ca="1" si="0"/>
        <v/>
      </c>
    </row>
    <row r="12" spans="1:14" x14ac:dyDescent="0.3">
      <c r="A12" s="29" t="s">
        <v>37</v>
      </c>
      <c r="B12" s="30" t="s">
        <v>38</v>
      </c>
      <c r="C12" s="38" t="s">
        <v>11</v>
      </c>
      <c r="D12" s="38" t="s">
        <v>39</v>
      </c>
      <c r="E12" s="39">
        <v>1572.82</v>
      </c>
      <c r="F12" s="38">
        <v>6</v>
      </c>
      <c r="G12" s="38">
        <v>0.05</v>
      </c>
      <c r="H12" s="40">
        <v>45402</v>
      </c>
      <c r="I12" s="39">
        <v>672.38</v>
      </c>
      <c r="J12" s="41">
        <v>9436.92</v>
      </c>
      <c r="K12" s="41">
        <v>471.846</v>
      </c>
      <c r="L12" s="41">
        <f t="shared" si="1"/>
        <v>8965.0740000000005</v>
      </c>
      <c r="M12" s="42"/>
      <c r="N12" s="43" t="str">
        <f t="shared" ca="1" si="0"/>
        <v/>
      </c>
    </row>
    <row r="13" spans="1:14" x14ac:dyDescent="0.3">
      <c r="A13" s="29" t="s">
        <v>37</v>
      </c>
      <c r="B13" s="30" t="s">
        <v>36</v>
      </c>
      <c r="C13" s="38" t="s">
        <v>34</v>
      </c>
      <c r="D13" s="38" t="s">
        <v>12</v>
      </c>
      <c r="E13" s="39">
        <v>1343.13</v>
      </c>
      <c r="F13" s="38">
        <v>14</v>
      </c>
      <c r="G13" s="38">
        <v>0.15</v>
      </c>
      <c r="H13" s="40">
        <v>45404</v>
      </c>
      <c r="I13" s="39">
        <v>456.66</v>
      </c>
      <c r="J13" s="41">
        <v>18803.82</v>
      </c>
      <c r="K13" s="41">
        <v>2820.5729999999999</v>
      </c>
      <c r="L13" s="41">
        <f t="shared" si="1"/>
        <v>15983.246999999999</v>
      </c>
      <c r="M13" s="42"/>
      <c r="N13" s="43" t="str">
        <f t="shared" ca="1" si="0"/>
        <v/>
      </c>
    </row>
    <row r="14" spans="1:14" x14ac:dyDescent="0.3">
      <c r="A14" s="29" t="s">
        <v>25</v>
      </c>
      <c r="B14" s="30" t="s">
        <v>26</v>
      </c>
      <c r="C14" s="38" t="s">
        <v>34</v>
      </c>
      <c r="D14" s="38" t="s">
        <v>12</v>
      </c>
      <c r="E14" s="39">
        <v>1191.58</v>
      </c>
      <c r="F14" s="38">
        <v>14</v>
      </c>
      <c r="G14" s="38">
        <v>0.05</v>
      </c>
      <c r="H14" s="40">
        <v>45406</v>
      </c>
      <c r="I14" s="39">
        <v>452.8</v>
      </c>
      <c r="J14" s="41">
        <v>16682.12</v>
      </c>
      <c r="K14" s="41">
        <v>834.10599999999999</v>
      </c>
      <c r="L14" s="41">
        <f t="shared" si="1"/>
        <v>15848.013999999999</v>
      </c>
      <c r="M14" s="42"/>
      <c r="N14" s="43" t="str">
        <f t="shared" ca="1" si="0"/>
        <v/>
      </c>
    </row>
    <row r="15" spans="1:14" x14ac:dyDescent="0.3">
      <c r="A15" s="29" t="s">
        <v>40</v>
      </c>
      <c r="B15" s="30" t="s">
        <v>14</v>
      </c>
      <c r="C15" s="38" t="s">
        <v>11</v>
      </c>
      <c r="D15" s="38" t="s">
        <v>27</v>
      </c>
      <c r="E15" s="39">
        <v>822.28</v>
      </c>
      <c r="F15" s="38">
        <v>7</v>
      </c>
      <c r="G15" s="38">
        <v>0.05</v>
      </c>
      <c r="H15" s="40">
        <v>45406</v>
      </c>
      <c r="I15" s="39">
        <v>273.41000000000003</v>
      </c>
      <c r="J15" s="41">
        <v>5755.96</v>
      </c>
      <c r="K15" s="41">
        <v>287.798</v>
      </c>
      <c r="L15" s="41">
        <f t="shared" si="1"/>
        <v>5468.1620000000003</v>
      </c>
      <c r="M15" s="42"/>
      <c r="N15" s="43" t="str">
        <f t="shared" ca="1" si="0"/>
        <v/>
      </c>
    </row>
    <row r="16" spans="1:14" x14ac:dyDescent="0.3">
      <c r="A16" s="29" t="s">
        <v>41</v>
      </c>
      <c r="B16" s="30" t="s">
        <v>42</v>
      </c>
      <c r="C16" s="38" t="s">
        <v>24</v>
      </c>
      <c r="D16" s="38" t="s">
        <v>27</v>
      </c>
      <c r="E16" s="39">
        <v>521.66999999999996</v>
      </c>
      <c r="F16" s="38">
        <v>15</v>
      </c>
      <c r="G16" s="38">
        <v>0.15</v>
      </c>
      <c r="H16" s="40">
        <v>45409</v>
      </c>
      <c r="I16" s="39">
        <v>155.19999999999999</v>
      </c>
      <c r="J16" s="41">
        <v>7825.0499999999993</v>
      </c>
      <c r="K16" s="41">
        <v>1173.7574999999999</v>
      </c>
      <c r="L16" s="41">
        <f t="shared" si="1"/>
        <v>6651.2924999999996</v>
      </c>
      <c r="M16" s="42"/>
      <c r="N16" s="43" t="str">
        <f t="shared" ca="1" si="0"/>
        <v/>
      </c>
    </row>
    <row r="17" spans="1:16" x14ac:dyDescent="0.3">
      <c r="A17" s="29" t="s">
        <v>19</v>
      </c>
      <c r="B17" s="30" t="s">
        <v>43</v>
      </c>
      <c r="C17" s="38" t="s">
        <v>20</v>
      </c>
      <c r="D17" s="38" t="s">
        <v>21</v>
      </c>
      <c r="E17" s="39">
        <v>1502.93</v>
      </c>
      <c r="F17" s="38">
        <v>14</v>
      </c>
      <c r="G17" s="38">
        <v>0.2</v>
      </c>
      <c r="H17" s="40">
        <v>45410</v>
      </c>
      <c r="I17" s="39">
        <v>300.58999999999997</v>
      </c>
      <c r="J17" s="41">
        <v>21041.02</v>
      </c>
      <c r="K17" s="41">
        <v>4208.2040000000006</v>
      </c>
      <c r="L17" s="41">
        <f t="shared" si="1"/>
        <v>16832.815999999999</v>
      </c>
      <c r="M17" s="42"/>
      <c r="N17" s="43" t="str">
        <f t="shared" ca="1" si="0"/>
        <v/>
      </c>
      <c r="P17" s="33"/>
    </row>
    <row r="18" spans="1:16" x14ac:dyDescent="0.3">
      <c r="A18" s="29" t="s">
        <v>44</v>
      </c>
      <c r="B18" s="30" t="s">
        <v>14</v>
      </c>
      <c r="C18" s="38" t="s">
        <v>20</v>
      </c>
      <c r="D18" s="38" t="s">
        <v>12</v>
      </c>
      <c r="E18" s="39">
        <v>877.58</v>
      </c>
      <c r="F18" s="38">
        <v>10</v>
      </c>
      <c r="G18" s="38">
        <v>0.15</v>
      </c>
      <c r="H18" s="40">
        <v>45411</v>
      </c>
      <c r="I18" s="39">
        <v>298.38</v>
      </c>
      <c r="J18" s="41">
        <v>8775.8000000000011</v>
      </c>
      <c r="K18" s="41">
        <v>1316.3700000000001</v>
      </c>
      <c r="L18" s="41">
        <f t="shared" si="1"/>
        <v>7459.4300000000012</v>
      </c>
      <c r="M18" s="42"/>
      <c r="N18" s="43" t="str">
        <f t="shared" ca="1" si="0"/>
        <v/>
      </c>
    </row>
    <row r="19" spans="1:16" x14ac:dyDescent="0.3">
      <c r="A19" s="29" t="s">
        <v>28</v>
      </c>
      <c r="B19" s="30" t="s">
        <v>45</v>
      </c>
      <c r="C19" s="38" t="s">
        <v>11</v>
      </c>
      <c r="D19" s="38" t="s">
        <v>12</v>
      </c>
      <c r="E19" s="39">
        <v>636.70000000000005</v>
      </c>
      <c r="F19" s="38">
        <v>4</v>
      </c>
      <c r="G19" s="38">
        <v>0.2</v>
      </c>
      <c r="H19" s="40">
        <v>45411</v>
      </c>
      <c r="I19" s="39">
        <v>203.74</v>
      </c>
      <c r="J19" s="41">
        <v>2546.8000000000002</v>
      </c>
      <c r="K19" s="41">
        <v>509.36000000000007</v>
      </c>
      <c r="L19" s="41">
        <f t="shared" si="1"/>
        <v>2037.44</v>
      </c>
      <c r="M19" s="42"/>
      <c r="N19" s="43" t="str">
        <f t="shared" ca="1" si="0"/>
        <v/>
      </c>
    </row>
    <row r="20" spans="1:16" x14ac:dyDescent="0.3">
      <c r="A20" s="29" t="s">
        <v>46</v>
      </c>
      <c r="B20" s="30" t="s">
        <v>47</v>
      </c>
      <c r="C20" s="38" t="s">
        <v>11</v>
      </c>
      <c r="D20" s="38" t="s">
        <v>12</v>
      </c>
      <c r="E20" s="39">
        <v>1506.14</v>
      </c>
      <c r="F20" s="38">
        <v>13</v>
      </c>
      <c r="G20" s="38">
        <v>0.2</v>
      </c>
      <c r="H20" s="40">
        <v>45412</v>
      </c>
      <c r="I20" s="39">
        <v>481.96</v>
      </c>
      <c r="J20" s="41">
        <v>19579.82</v>
      </c>
      <c r="K20" s="41">
        <v>3915.9639999999999</v>
      </c>
      <c r="L20" s="41">
        <f t="shared" si="1"/>
        <v>15663.856</v>
      </c>
      <c r="M20" s="42"/>
      <c r="N20" s="43" t="str">
        <f t="shared" ca="1" si="0"/>
        <v/>
      </c>
    </row>
    <row r="21" spans="1:16" x14ac:dyDescent="0.3">
      <c r="A21" s="29" t="s">
        <v>30</v>
      </c>
      <c r="B21" s="30" t="s">
        <v>31</v>
      </c>
      <c r="C21" s="38" t="s">
        <v>34</v>
      </c>
      <c r="D21" s="38" t="s">
        <v>21</v>
      </c>
      <c r="E21" s="39">
        <v>645.02</v>
      </c>
      <c r="F21" s="38">
        <v>4</v>
      </c>
      <c r="G21" s="38">
        <v>0</v>
      </c>
      <c r="H21" s="40">
        <v>45414</v>
      </c>
      <c r="I21" s="39">
        <v>161.26</v>
      </c>
      <c r="J21" s="41">
        <v>2580.08</v>
      </c>
      <c r="K21" s="41">
        <v>0</v>
      </c>
      <c r="L21" s="41">
        <f t="shared" si="1"/>
        <v>2580.08</v>
      </c>
      <c r="M21" s="42"/>
      <c r="N21" s="43" t="str">
        <f t="shared" ca="1" si="0"/>
        <v/>
      </c>
    </row>
    <row r="22" spans="1:16" x14ac:dyDescent="0.3">
      <c r="A22" s="29" t="s">
        <v>25</v>
      </c>
      <c r="B22" s="30" t="s">
        <v>48</v>
      </c>
      <c r="C22" s="38" t="s">
        <v>20</v>
      </c>
      <c r="D22" s="38" t="s">
        <v>15</v>
      </c>
      <c r="E22" s="39">
        <v>953.3</v>
      </c>
      <c r="F22" s="38">
        <v>11</v>
      </c>
      <c r="G22" s="38">
        <v>0</v>
      </c>
      <c r="H22" s="40">
        <v>45415</v>
      </c>
      <c r="I22" s="39">
        <v>476.65</v>
      </c>
      <c r="J22" s="41">
        <v>10486.3</v>
      </c>
      <c r="K22" s="41">
        <v>0</v>
      </c>
      <c r="L22" s="41">
        <f t="shared" si="1"/>
        <v>10486.3</v>
      </c>
      <c r="M22" s="42"/>
      <c r="N22" s="43" t="str">
        <f t="shared" ca="1" si="0"/>
        <v/>
      </c>
    </row>
    <row r="23" spans="1:16" x14ac:dyDescent="0.3">
      <c r="A23" s="29" t="s">
        <v>49</v>
      </c>
      <c r="B23" s="30" t="s">
        <v>14</v>
      </c>
      <c r="C23" s="38" t="s">
        <v>24</v>
      </c>
      <c r="D23" s="38" t="s">
        <v>21</v>
      </c>
      <c r="E23" s="39">
        <v>388.56</v>
      </c>
      <c r="F23" s="38">
        <v>14</v>
      </c>
      <c r="G23" s="38">
        <v>0.15</v>
      </c>
      <c r="H23" s="40">
        <v>45416</v>
      </c>
      <c r="I23" s="39">
        <v>82.57</v>
      </c>
      <c r="J23" s="41">
        <v>5439.84</v>
      </c>
      <c r="K23" s="41">
        <v>815.976</v>
      </c>
      <c r="L23" s="41">
        <f t="shared" si="1"/>
        <v>4623.8640000000005</v>
      </c>
      <c r="M23" s="42"/>
      <c r="N23" s="43" t="str">
        <f t="shared" ca="1" si="0"/>
        <v/>
      </c>
    </row>
    <row r="24" spans="1:16" x14ac:dyDescent="0.3">
      <c r="A24" s="29" t="s">
        <v>9</v>
      </c>
      <c r="B24" s="30" t="s">
        <v>31</v>
      </c>
      <c r="C24" s="38" t="s">
        <v>11</v>
      </c>
      <c r="D24" s="38" t="s">
        <v>12</v>
      </c>
      <c r="E24" s="39">
        <v>743.17</v>
      </c>
      <c r="F24" s="38">
        <v>9</v>
      </c>
      <c r="G24" s="38">
        <v>0</v>
      </c>
      <c r="H24" s="40">
        <v>45416</v>
      </c>
      <c r="I24" s="39">
        <v>297.27</v>
      </c>
      <c r="J24" s="41">
        <v>6688.53</v>
      </c>
      <c r="K24" s="41">
        <v>0</v>
      </c>
      <c r="L24" s="41">
        <f t="shared" si="1"/>
        <v>6688.53</v>
      </c>
      <c r="M24" s="42"/>
      <c r="N24" s="43" t="str">
        <f t="shared" ca="1" si="0"/>
        <v/>
      </c>
    </row>
    <row r="25" spans="1:16" x14ac:dyDescent="0.3">
      <c r="A25" s="29" t="s">
        <v>40</v>
      </c>
      <c r="B25" s="30" t="s">
        <v>31</v>
      </c>
      <c r="C25" s="38" t="s">
        <v>34</v>
      </c>
      <c r="D25" s="38" t="s">
        <v>21</v>
      </c>
      <c r="E25" s="39">
        <v>706.37</v>
      </c>
      <c r="F25" s="38">
        <v>6</v>
      </c>
      <c r="G25" s="38">
        <v>0</v>
      </c>
      <c r="H25" s="40">
        <v>45416</v>
      </c>
      <c r="I25" s="39">
        <v>176.59</v>
      </c>
      <c r="J25" s="41">
        <v>4238.22</v>
      </c>
      <c r="K25" s="41">
        <v>0</v>
      </c>
      <c r="L25" s="41">
        <f t="shared" si="1"/>
        <v>4238.22</v>
      </c>
      <c r="M25" s="42"/>
      <c r="N25" s="43" t="str">
        <f t="shared" ca="1" si="0"/>
        <v/>
      </c>
    </row>
    <row r="26" spans="1:16" x14ac:dyDescent="0.3">
      <c r="A26" s="29" t="s">
        <v>13</v>
      </c>
      <c r="B26" s="30" t="s">
        <v>31</v>
      </c>
      <c r="C26" s="38" t="s">
        <v>34</v>
      </c>
      <c r="D26" s="38" t="s">
        <v>39</v>
      </c>
      <c r="E26" s="39">
        <v>925.31</v>
      </c>
      <c r="F26" s="38">
        <v>8</v>
      </c>
      <c r="G26" s="38">
        <v>0.1</v>
      </c>
      <c r="H26" s="40">
        <v>45418</v>
      </c>
      <c r="I26" s="39">
        <v>374.75</v>
      </c>
      <c r="J26" s="41">
        <v>7402.48</v>
      </c>
      <c r="K26" s="41">
        <v>740.24800000000005</v>
      </c>
      <c r="L26" s="41">
        <f t="shared" si="1"/>
        <v>6662.232</v>
      </c>
      <c r="M26" s="42"/>
      <c r="N26" s="43" t="str">
        <f t="shared" ca="1" si="0"/>
        <v/>
      </c>
    </row>
    <row r="27" spans="1:16" x14ac:dyDescent="0.3">
      <c r="A27" s="29" t="s">
        <v>35</v>
      </c>
      <c r="B27" s="30" t="s">
        <v>50</v>
      </c>
      <c r="C27" s="38" t="s">
        <v>20</v>
      </c>
      <c r="D27" s="38" t="s">
        <v>21</v>
      </c>
      <c r="E27" s="39">
        <v>1173.1199999999999</v>
      </c>
      <c r="F27" s="38">
        <v>18</v>
      </c>
      <c r="G27" s="38">
        <v>0</v>
      </c>
      <c r="H27" s="40">
        <v>45418</v>
      </c>
      <c r="I27" s="39">
        <v>293.27999999999997</v>
      </c>
      <c r="J27" s="41">
        <v>21116.159999999996</v>
      </c>
      <c r="K27" s="41">
        <v>0</v>
      </c>
      <c r="L27" s="41">
        <f t="shared" si="1"/>
        <v>21116.159999999996</v>
      </c>
      <c r="M27" s="42"/>
      <c r="N27" s="43" t="str">
        <f t="shared" ca="1" si="0"/>
        <v/>
      </c>
    </row>
    <row r="28" spans="1:16" x14ac:dyDescent="0.3">
      <c r="A28" s="29" t="s">
        <v>22</v>
      </c>
      <c r="B28" s="30" t="s">
        <v>51</v>
      </c>
      <c r="C28" s="38" t="s">
        <v>24</v>
      </c>
      <c r="D28" s="38" t="s">
        <v>27</v>
      </c>
      <c r="E28" s="39">
        <v>675.54</v>
      </c>
      <c r="F28" s="38">
        <v>17</v>
      </c>
      <c r="G28" s="38">
        <v>0</v>
      </c>
      <c r="H28" s="40">
        <v>45420</v>
      </c>
      <c r="I28" s="39">
        <v>236.44</v>
      </c>
      <c r="J28" s="41">
        <v>11484.18</v>
      </c>
      <c r="K28" s="41">
        <v>0</v>
      </c>
      <c r="L28" s="41">
        <f t="shared" si="1"/>
        <v>11484.18</v>
      </c>
      <c r="M28" s="42"/>
      <c r="N28" s="43" t="str">
        <f t="shared" ca="1" si="0"/>
        <v/>
      </c>
    </row>
    <row r="29" spans="1:16" x14ac:dyDescent="0.3">
      <c r="A29" s="29" t="s">
        <v>25</v>
      </c>
      <c r="B29" s="30" t="s">
        <v>14</v>
      </c>
      <c r="C29" s="38" t="s">
        <v>34</v>
      </c>
      <c r="D29" s="38" t="s">
        <v>12</v>
      </c>
      <c r="E29" s="39">
        <v>939.09</v>
      </c>
      <c r="F29" s="38">
        <v>2</v>
      </c>
      <c r="G29" s="38">
        <v>0.05</v>
      </c>
      <c r="H29" s="40">
        <v>45422</v>
      </c>
      <c r="I29" s="39">
        <v>356.85</v>
      </c>
      <c r="J29" s="41">
        <v>1878.18</v>
      </c>
      <c r="K29" s="41">
        <v>93.909000000000006</v>
      </c>
      <c r="L29" s="41">
        <f t="shared" si="1"/>
        <v>1784.271</v>
      </c>
      <c r="M29" s="42"/>
      <c r="N29" s="43" t="str">
        <f t="shared" ca="1" si="0"/>
        <v/>
      </c>
    </row>
    <row r="30" spans="1:16" x14ac:dyDescent="0.3">
      <c r="A30" s="29" t="s">
        <v>52</v>
      </c>
      <c r="B30" s="30" t="s">
        <v>53</v>
      </c>
      <c r="C30" s="38" t="s">
        <v>18</v>
      </c>
      <c r="D30" s="38" t="s">
        <v>39</v>
      </c>
      <c r="E30" s="39">
        <v>983.34</v>
      </c>
      <c r="F30" s="38">
        <v>19</v>
      </c>
      <c r="G30" s="38">
        <v>0.1</v>
      </c>
      <c r="H30" s="40">
        <v>45426</v>
      </c>
      <c r="I30" s="39">
        <v>398.25</v>
      </c>
      <c r="J30" s="41">
        <v>18683.46</v>
      </c>
      <c r="K30" s="41">
        <v>1868.346</v>
      </c>
      <c r="L30" s="41">
        <f t="shared" si="1"/>
        <v>16815.113999999998</v>
      </c>
      <c r="M30" s="42"/>
      <c r="N30" s="43" t="str">
        <f t="shared" ca="1" si="0"/>
        <v/>
      </c>
    </row>
    <row r="31" spans="1:16" x14ac:dyDescent="0.3">
      <c r="A31" s="29" t="s">
        <v>52</v>
      </c>
      <c r="B31" s="30" t="s">
        <v>23</v>
      </c>
      <c r="C31" s="38" t="s">
        <v>20</v>
      </c>
      <c r="D31" s="38" t="s">
        <v>21</v>
      </c>
      <c r="E31" s="39">
        <v>801.21</v>
      </c>
      <c r="F31" s="38">
        <v>3</v>
      </c>
      <c r="G31" s="38">
        <v>0.2</v>
      </c>
      <c r="H31" s="40">
        <v>45426</v>
      </c>
      <c r="I31" s="39">
        <v>160.24</v>
      </c>
      <c r="J31" s="41">
        <v>2403.63</v>
      </c>
      <c r="K31" s="41">
        <v>480.72600000000006</v>
      </c>
      <c r="L31" s="41">
        <f t="shared" si="1"/>
        <v>1922.904</v>
      </c>
      <c r="M31" s="42"/>
      <c r="N31" s="43" t="str">
        <f t="shared" ca="1" si="0"/>
        <v/>
      </c>
    </row>
    <row r="32" spans="1:16" x14ac:dyDescent="0.3">
      <c r="A32" s="29" t="s">
        <v>54</v>
      </c>
      <c r="B32" s="30" t="s">
        <v>55</v>
      </c>
      <c r="C32" s="38" t="s">
        <v>24</v>
      </c>
      <c r="D32" s="38" t="s">
        <v>21</v>
      </c>
      <c r="E32" s="39">
        <v>1450.71</v>
      </c>
      <c r="F32" s="38">
        <v>5</v>
      </c>
      <c r="G32" s="38">
        <v>0.1</v>
      </c>
      <c r="H32" s="40">
        <v>45427</v>
      </c>
      <c r="I32" s="39">
        <v>326.41000000000003</v>
      </c>
      <c r="J32" s="41">
        <v>7253.55</v>
      </c>
      <c r="K32" s="41">
        <v>725.35500000000002</v>
      </c>
      <c r="L32" s="41">
        <f t="shared" si="1"/>
        <v>6528.1949999999997</v>
      </c>
      <c r="M32" s="42"/>
      <c r="N32" s="43" t="str">
        <f t="shared" ca="1" si="0"/>
        <v/>
      </c>
    </row>
    <row r="33" spans="1:14" x14ac:dyDescent="0.3">
      <c r="A33" s="29" t="s">
        <v>49</v>
      </c>
      <c r="B33" s="30" t="s">
        <v>56</v>
      </c>
      <c r="C33" s="38" t="s">
        <v>34</v>
      </c>
      <c r="D33" s="38" t="s">
        <v>12</v>
      </c>
      <c r="E33" s="39">
        <v>1023.21</v>
      </c>
      <c r="F33" s="38">
        <v>18</v>
      </c>
      <c r="G33" s="38">
        <v>0.05</v>
      </c>
      <c r="H33" s="40">
        <v>45428</v>
      </c>
      <c r="I33" s="39">
        <v>388.82</v>
      </c>
      <c r="J33" s="41">
        <v>18417.78</v>
      </c>
      <c r="K33" s="41">
        <v>920.88900000000001</v>
      </c>
      <c r="L33" s="41">
        <f t="shared" si="1"/>
        <v>17496.891</v>
      </c>
      <c r="M33" s="42"/>
      <c r="N33" s="43" t="str">
        <f t="shared" ca="1" si="0"/>
        <v/>
      </c>
    </row>
    <row r="34" spans="1:14" x14ac:dyDescent="0.3">
      <c r="A34" s="29" t="s">
        <v>28</v>
      </c>
      <c r="B34" s="30" t="s">
        <v>47</v>
      </c>
      <c r="C34" s="38" t="s">
        <v>11</v>
      </c>
      <c r="D34" s="38" t="s">
        <v>27</v>
      </c>
      <c r="E34" s="39">
        <v>853.72</v>
      </c>
      <c r="F34" s="38">
        <v>5</v>
      </c>
      <c r="G34" s="38">
        <v>0.15</v>
      </c>
      <c r="H34" s="40">
        <v>45428</v>
      </c>
      <c r="I34" s="39">
        <v>253.98</v>
      </c>
      <c r="J34" s="41">
        <v>4268.6000000000004</v>
      </c>
      <c r="K34" s="41">
        <v>640.29000000000008</v>
      </c>
      <c r="L34" s="41">
        <f t="shared" si="1"/>
        <v>3628.3100000000004</v>
      </c>
      <c r="M34" s="42"/>
      <c r="N34" s="43" t="str">
        <f t="shared" ca="1" si="0"/>
        <v/>
      </c>
    </row>
    <row r="35" spans="1:14" x14ac:dyDescent="0.3">
      <c r="A35" s="29" t="s">
        <v>57</v>
      </c>
      <c r="B35" s="30" t="s">
        <v>43</v>
      </c>
      <c r="C35" s="38" t="s">
        <v>20</v>
      </c>
      <c r="D35" s="38" t="s">
        <v>21</v>
      </c>
      <c r="E35" s="39">
        <v>967.89</v>
      </c>
      <c r="F35" s="38">
        <v>10</v>
      </c>
      <c r="G35" s="38">
        <v>0.1</v>
      </c>
      <c r="H35" s="40">
        <v>45429</v>
      </c>
      <c r="I35" s="39">
        <v>217.78</v>
      </c>
      <c r="J35" s="41">
        <v>9678.9</v>
      </c>
      <c r="K35" s="41">
        <v>967.89</v>
      </c>
      <c r="L35" s="41">
        <f t="shared" si="1"/>
        <v>8711.01</v>
      </c>
      <c r="M35" s="42"/>
      <c r="N35" s="43" t="str">
        <f t="shared" ca="1" si="0"/>
        <v/>
      </c>
    </row>
    <row r="36" spans="1:14" x14ac:dyDescent="0.3">
      <c r="A36" s="29" t="s">
        <v>58</v>
      </c>
      <c r="B36" s="30" t="s">
        <v>53</v>
      </c>
      <c r="C36" s="38" t="s">
        <v>24</v>
      </c>
      <c r="D36" s="38" t="s">
        <v>39</v>
      </c>
      <c r="E36" s="39">
        <v>1200.9000000000001</v>
      </c>
      <c r="F36" s="38">
        <v>14</v>
      </c>
      <c r="G36" s="38">
        <v>0.05</v>
      </c>
      <c r="H36" s="40">
        <v>45429</v>
      </c>
      <c r="I36" s="39">
        <v>513.38</v>
      </c>
      <c r="J36" s="41">
        <v>16812.600000000002</v>
      </c>
      <c r="K36" s="41">
        <v>840.63000000000011</v>
      </c>
      <c r="L36" s="41">
        <f t="shared" si="1"/>
        <v>15971.970000000001</v>
      </c>
      <c r="M36" s="42"/>
      <c r="N36" s="43" t="str">
        <f t="shared" ca="1" si="0"/>
        <v/>
      </c>
    </row>
    <row r="37" spans="1:14" x14ac:dyDescent="0.3">
      <c r="A37" s="29" t="s">
        <v>13</v>
      </c>
      <c r="B37" s="30" t="s">
        <v>26</v>
      </c>
      <c r="C37" s="38" t="s">
        <v>11</v>
      </c>
      <c r="D37" s="38" t="s">
        <v>12</v>
      </c>
      <c r="E37" s="39">
        <v>472.38</v>
      </c>
      <c r="F37" s="38">
        <v>12</v>
      </c>
      <c r="G37" s="38">
        <v>0.2</v>
      </c>
      <c r="H37" s="40">
        <v>45429</v>
      </c>
      <c r="I37" s="39">
        <v>151.16</v>
      </c>
      <c r="J37" s="41">
        <v>5668.5599999999995</v>
      </c>
      <c r="K37" s="41">
        <v>1133.712</v>
      </c>
      <c r="L37" s="41">
        <f t="shared" si="1"/>
        <v>4534.848</v>
      </c>
      <c r="M37" s="42"/>
      <c r="N37" s="43" t="str">
        <f t="shared" ca="1" si="0"/>
        <v/>
      </c>
    </row>
    <row r="38" spans="1:14" x14ac:dyDescent="0.3">
      <c r="A38" s="29" t="s">
        <v>9</v>
      </c>
      <c r="B38" s="30" t="s">
        <v>55</v>
      </c>
      <c r="C38" s="38" t="s">
        <v>18</v>
      </c>
      <c r="D38" s="38" t="s">
        <v>39</v>
      </c>
      <c r="E38" s="39">
        <v>840.92</v>
      </c>
      <c r="F38" s="38">
        <v>9</v>
      </c>
      <c r="G38" s="38">
        <v>0.05</v>
      </c>
      <c r="H38" s="40">
        <v>45429</v>
      </c>
      <c r="I38" s="39">
        <v>359.49</v>
      </c>
      <c r="J38" s="41">
        <v>7568.28</v>
      </c>
      <c r="K38" s="41">
        <v>378.41399999999999</v>
      </c>
      <c r="L38" s="41">
        <f t="shared" si="1"/>
        <v>7189.866</v>
      </c>
      <c r="M38" s="42"/>
      <c r="N38" s="43" t="str">
        <f t="shared" ca="1" si="0"/>
        <v/>
      </c>
    </row>
    <row r="39" spans="1:14" x14ac:dyDescent="0.3">
      <c r="A39" s="29" t="s">
        <v>52</v>
      </c>
      <c r="B39" s="30" t="s">
        <v>48</v>
      </c>
      <c r="C39" s="38" t="s">
        <v>34</v>
      </c>
      <c r="D39" s="38" t="s">
        <v>27</v>
      </c>
      <c r="E39" s="39">
        <v>1410.06</v>
      </c>
      <c r="F39" s="38">
        <v>11</v>
      </c>
      <c r="G39" s="38">
        <v>0.05</v>
      </c>
      <c r="H39" s="40">
        <v>45434</v>
      </c>
      <c r="I39" s="39">
        <v>468.84</v>
      </c>
      <c r="J39" s="41">
        <v>15510.66</v>
      </c>
      <c r="K39" s="41">
        <v>775.53300000000002</v>
      </c>
      <c r="L39" s="41">
        <f t="shared" si="1"/>
        <v>14735.127</v>
      </c>
      <c r="M39" s="42"/>
      <c r="N39" s="43" t="str">
        <f t="shared" ca="1" si="0"/>
        <v/>
      </c>
    </row>
    <row r="40" spans="1:14" x14ac:dyDescent="0.3">
      <c r="A40" s="29" t="s">
        <v>44</v>
      </c>
      <c r="B40" s="30" t="s">
        <v>59</v>
      </c>
      <c r="C40" s="38" t="s">
        <v>34</v>
      </c>
      <c r="D40" s="38" t="s">
        <v>27</v>
      </c>
      <c r="E40" s="39">
        <v>773.09</v>
      </c>
      <c r="F40" s="38">
        <v>13</v>
      </c>
      <c r="G40" s="38">
        <v>0.15</v>
      </c>
      <c r="H40" s="40">
        <v>45434</v>
      </c>
      <c r="I40" s="39">
        <v>229.99</v>
      </c>
      <c r="J40" s="41">
        <v>10050.17</v>
      </c>
      <c r="K40" s="41">
        <v>1507.5255</v>
      </c>
      <c r="L40" s="41">
        <f t="shared" si="1"/>
        <v>8542.6445000000003</v>
      </c>
      <c r="M40" s="42"/>
      <c r="N40" s="43" t="str">
        <f t="shared" ca="1" si="0"/>
        <v/>
      </c>
    </row>
    <row r="41" spans="1:14" x14ac:dyDescent="0.3">
      <c r="A41" s="29" t="s">
        <v>60</v>
      </c>
      <c r="B41" s="30" t="s">
        <v>61</v>
      </c>
      <c r="C41" s="38" t="s">
        <v>18</v>
      </c>
      <c r="D41" s="38" t="s">
        <v>12</v>
      </c>
      <c r="E41" s="39">
        <v>580.42999999999995</v>
      </c>
      <c r="F41" s="38">
        <v>19</v>
      </c>
      <c r="G41" s="38">
        <v>0.15</v>
      </c>
      <c r="H41" s="40">
        <v>45435</v>
      </c>
      <c r="I41" s="39">
        <v>197.35</v>
      </c>
      <c r="J41" s="41">
        <v>11028.169999999998</v>
      </c>
      <c r="K41" s="41">
        <v>1654.2254999999998</v>
      </c>
      <c r="L41" s="41">
        <f t="shared" si="1"/>
        <v>9373.9444999999978</v>
      </c>
      <c r="M41" s="42"/>
      <c r="N41" s="43" t="str">
        <f t="shared" ca="1" si="0"/>
        <v/>
      </c>
    </row>
    <row r="42" spans="1:14" x14ac:dyDescent="0.3">
      <c r="A42" s="29" t="s">
        <v>19</v>
      </c>
      <c r="B42" s="30" t="s">
        <v>42</v>
      </c>
      <c r="C42" s="38" t="s">
        <v>20</v>
      </c>
      <c r="D42" s="38" t="s">
        <v>12</v>
      </c>
      <c r="E42" s="39">
        <v>1151.21</v>
      </c>
      <c r="F42" s="38">
        <v>15</v>
      </c>
      <c r="G42" s="38">
        <v>0.1</v>
      </c>
      <c r="H42" s="40">
        <v>45445</v>
      </c>
      <c r="I42" s="39">
        <v>414.44</v>
      </c>
      <c r="J42" s="41">
        <v>17268.150000000001</v>
      </c>
      <c r="K42" s="41">
        <v>1726.8150000000003</v>
      </c>
      <c r="L42" s="41">
        <f t="shared" si="1"/>
        <v>15541.335000000001</v>
      </c>
      <c r="M42" s="42"/>
      <c r="N42" s="43" t="str">
        <f t="shared" ca="1" si="0"/>
        <v/>
      </c>
    </row>
    <row r="43" spans="1:14" x14ac:dyDescent="0.3">
      <c r="A43" s="29" t="s">
        <v>52</v>
      </c>
      <c r="B43" s="30" t="s">
        <v>23</v>
      </c>
      <c r="C43" s="38" t="s">
        <v>34</v>
      </c>
      <c r="D43" s="38" t="s">
        <v>39</v>
      </c>
      <c r="E43" s="39">
        <v>1025.98</v>
      </c>
      <c r="F43" s="38">
        <v>5</v>
      </c>
      <c r="G43" s="38">
        <v>0.2</v>
      </c>
      <c r="H43" s="40">
        <v>45447</v>
      </c>
      <c r="I43" s="39">
        <v>369.35</v>
      </c>
      <c r="J43" s="41">
        <v>5129.8999999999996</v>
      </c>
      <c r="K43" s="41">
        <v>1025.98</v>
      </c>
      <c r="L43" s="41">
        <f t="shared" si="1"/>
        <v>4103.92</v>
      </c>
      <c r="M43" s="42"/>
      <c r="N43" s="43" t="str">
        <f t="shared" ca="1" si="0"/>
        <v/>
      </c>
    </row>
    <row r="44" spans="1:14" x14ac:dyDescent="0.3">
      <c r="A44" s="29" t="s">
        <v>40</v>
      </c>
      <c r="B44" s="30" t="s">
        <v>56</v>
      </c>
      <c r="C44" s="38" t="s">
        <v>18</v>
      </c>
      <c r="D44" s="38" t="s">
        <v>39</v>
      </c>
      <c r="E44" s="39">
        <v>556.41999999999996</v>
      </c>
      <c r="F44" s="38">
        <v>11</v>
      </c>
      <c r="G44" s="38">
        <v>0.15</v>
      </c>
      <c r="H44" s="40">
        <v>45447</v>
      </c>
      <c r="I44" s="39">
        <v>212.83</v>
      </c>
      <c r="J44" s="41">
        <v>6120.62</v>
      </c>
      <c r="K44" s="41">
        <v>918.09299999999996</v>
      </c>
      <c r="L44" s="41">
        <f t="shared" si="1"/>
        <v>5202.527</v>
      </c>
      <c r="M44" s="42"/>
      <c r="N44" s="43" t="str">
        <f t="shared" ca="1" si="0"/>
        <v/>
      </c>
    </row>
    <row r="45" spans="1:14" x14ac:dyDescent="0.3">
      <c r="A45" s="29" t="s">
        <v>57</v>
      </c>
      <c r="B45" s="30" t="s">
        <v>23</v>
      </c>
      <c r="C45" s="38" t="s">
        <v>34</v>
      </c>
      <c r="D45" s="38" t="s">
        <v>12</v>
      </c>
      <c r="E45" s="39">
        <v>840.85</v>
      </c>
      <c r="F45" s="38">
        <v>19</v>
      </c>
      <c r="G45" s="38">
        <v>0.1</v>
      </c>
      <c r="H45" s="40">
        <v>45448</v>
      </c>
      <c r="I45" s="39">
        <v>302.70999999999998</v>
      </c>
      <c r="J45" s="41">
        <v>15976.15</v>
      </c>
      <c r="K45" s="41">
        <v>1597.615</v>
      </c>
      <c r="L45" s="41">
        <f t="shared" si="1"/>
        <v>14378.535</v>
      </c>
      <c r="M45" s="42"/>
      <c r="N45" s="43" t="str">
        <f t="shared" ca="1" si="0"/>
        <v/>
      </c>
    </row>
    <row r="46" spans="1:14" x14ac:dyDescent="0.3">
      <c r="A46" s="29" t="s">
        <v>30</v>
      </c>
      <c r="B46" s="30" t="s">
        <v>61</v>
      </c>
      <c r="C46" s="38" t="s">
        <v>24</v>
      </c>
      <c r="D46" s="38" t="s">
        <v>27</v>
      </c>
      <c r="E46" s="39">
        <v>1227.25</v>
      </c>
      <c r="F46" s="38">
        <v>12</v>
      </c>
      <c r="G46" s="38">
        <v>0.15</v>
      </c>
      <c r="H46" s="40">
        <v>45448</v>
      </c>
      <c r="I46" s="39">
        <v>365.11</v>
      </c>
      <c r="J46" s="41">
        <v>14727</v>
      </c>
      <c r="K46" s="41">
        <v>2209.0499999999997</v>
      </c>
      <c r="L46" s="41">
        <f t="shared" si="1"/>
        <v>12517.95</v>
      </c>
      <c r="M46" s="42"/>
      <c r="N46" s="43" t="str">
        <f t="shared" ca="1" si="0"/>
        <v/>
      </c>
    </row>
    <row r="47" spans="1:14" x14ac:dyDescent="0.3">
      <c r="A47" s="29" t="s">
        <v>16</v>
      </c>
      <c r="B47" s="30" t="s">
        <v>62</v>
      </c>
      <c r="C47" s="38" t="s">
        <v>34</v>
      </c>
      <c r="D47" s="38" t="s">
        <v>21</v>
      </c>
      <c r="E47" s="39">
        <v>856.7</v>
      </c>
      <c r="F47" s="38">
        <v>2</v>
      </c>
      <c r="G47" s="38">
        <v>0</v>
      </c>
      <c r="H47" s="40">
        <v>45449</v>
      </c>
      <c r="I47" s="39">
        <v>214.18</v>
      </c>
      <c r="J47" s="41">
        <v>1713.4</v>
      </c>
      <c r="K47" s="41">
        <v>0</v>
      </c>
      <c r="L47" s="41">
        <f t="shared" si="1"/>
        <v>1713.4</v>
      </c>
      <c r="M47" s="42"/>
      <c r="N47" s="43" t="str">
        <f t="shared" ca="1" si="0"/>
        <v/>
      </c>
    </row>
    <row r="48" spans="1:14" x14ac:dyDescent="0.3">
      <c r="A48" s="29" t="s">
        <v>54</v>
      </c>
      <c r="B48" s="30" t="s">
        <v>56</v>
      </c>
      <c r="C48" s="38" t="s">
        <v>34</v>
      </c>
      <c r="D48" s="38" t="s">
        <v>39</v>
      </c>
      <c r="E48" s="39">
        <v>1225.42</v>
      </c>
      <c r="F48" s="38">
        <v>8</v>
      </c>
      <c r="G48" s="38">
        <v>0.15</v>
      </c>
      <c r="H48" s="40">
        <v>45449</v>
      </c>
      <c r="I48" s="39">
        <v>468.72</v>
      </c>
      <c r="J48" s="41">
        <v>9803.36</v>
      </c>
      <c r="K48" s="41">
        <v>1470.5040000000001</v>
      </c>
      <c r="L48" s="41">
        <f t="shared" si="1"/>
        <v>8332.8559999999998</v>
      </c>
      <c r="M48" s="42"/>
      <c r="N48" s="43" t="str">
        <f t="shared" ca="1" si="0"/>
        <v/>
      </c>
    </row>
    <row r="49" spans="1:14" x14ac:dyDescent="0.3">
      <c r="A49" s="29" t="s">
        <v>63</v>
      </c>
      <c r="B49" s="30" t="s">
        <v>31</v>
      </c>
      <c r="C49" s="38" t="s">
        <v>24</v>
      </c>
      <c r="D49" s="38" t="s">
        <v>39</v>
      </c>
      <c r="E49" s="39">
        <v>1001.57</v>
      </c>
      <c r="F49" s="38">
        <v>12</v>
      </c>
      <c r="G49" s="38">
        <v>0</v>
      </c>
      <c r="H49" s="40">
        <v>45450</v>
      </c>
      <c r="I49" s="39">
        <v>450.71</v>
      </c>
      <c r="J49" s="41">
        <v>12018.84</v>
      </c>
      <c r="K49" s="41">
        <v>0</v>
      </c>
      <c r="L49" s="41">
        <f t="shared" si="1"/>
        <v>12018.84</v>
      </c>
      <c r="M49" s="42"/>
      <c r="N49" s="43" t="str">
        <f t="shared" ca="1" si="0"/>
        <v/>
      </c>
    </row>
    <row r="50" spans="1:14" x14ac:dyDescent="0.3">
      <c r="A50" s="29" t="s">
        <v>57</v>
      </c>
      <c r="B50" s="30" t="s">
        <v>26</v>
      </c>
      <c r="C50" s="38" t="s">
        <v>18</v>
      </c>
      <c r="D50" s="38" t="s">
        <v>27</v>
      </c>
      <c r="E50" s="39">
        <v>1186.8499999999999</v>
      </c>
      <c r="F50" s="38">
        <v>19</v>
      </c>
      <c r="G50" s="38">
        <v>0.2</v>
      </c>
      <c r="H50" s="40">
        <v>45451</v>
      </c>
      <c r="I50" s="39">
        <v>332.32</v>
      </c>
      <c r="J50" s="41">
        <v>22550.149999999998</v>
      </c>
      <c r="K50" s="41">
        <v>4510.03</v>
      </c>
      <c r="L50" s="41">
        <f t="shared" si="1"/>
        <v>18040.12</v>
      </c>
      <c r="M50" s="42"/>
      <c r="N50" s="43" t="str">
        <f t="shared" ca="1" si="0"/>
        <v/>
      </c>
    </row>
    <row r="51" spans="1:14" x14ac:dyDescent="0.3">
      <c r="A51" s="29" t="s">
        <v>44</v>
      </c>
      <c r="B51" s="30" t="s">
        <v>51</v>
      </c>
      <c r="C51" s="38" t="s">
        <v>20</v>
      </c>
      <c r="D51" s="38" t="s">
        <v>21</v>
      </c>
      <c r="E51" s="39">
        <v>775.45</v>
      </c>
      <c r="F51" s="38">
        <v>6</v>
      </c>
      <c r="G51" s="38">
        <v>0.1</v>
      </c>
      <c r="H51" s="40">
        <v>45457</v>
      </c>
      <c r="I51" s="39">
        <v>174.48</v>
      </c>
      <c r="J51" s="41">
        <v>4652.7000000000007</v>
      </c>
      <c r="K51" s="41">
        <v>465.2700000000001</v>
      </c>
      <c r="L51" s="41">
        <f t="shared" si="1"/>
        <v>4187.43</v>
      </c>
      <c r="M51" s="42"/>
      <c r="N51" s="43" t="str">
        <f t="shared" ca="1" si="0"/>
        <v/>
      </c>
    </row>
    <row r="52" spans="1:14" x14ac:dyDescent="0.3">
      <c r="A52" s="29" t="s">
        <v>25</v>
      </c>
      <c r="B52" s="30" t="s">
        <v>33</v>
      </c>
      <c r="C52" s="38" t="s">
        <v>20</v>
      </c>
      <c r="D52" s="38" t="s">
        <v>21</v>
      </c>
      <c r="E52" s="39">
        <v>1021.47</v>
      </c>
      <c r="F52" s="38">
        <v>6</v>
      </c>
      <c r="G52" s="38">
        <v>0.05</v>
      </c>
      <c r="H52" s="40">
        <v>45461</v>
      </c>
      <c r="I52" s="39">
        <v>242.6</v>
      </c>
      <c r="J52" s="41">
        <v>6128.82</v>
      </c>
      <c r="K52" s="41">
        <v>306.44099999999997</v>
      </c>
      <c r="L52" s="41">
        <f t="shared" si="1"/>
        <v>5822.3789999999999</v>
      </c>
      <c r="M52" s="42"/>
      <c r="N52" s="43" t="str">
        <f t="shared" ca="1" si="0"/>
        <v/>
      </c>
    </row>
    <row r="53" spans="1:14" x14ac:dyDescent="0.3">
      <c r="A53" s="29" t="s">
        <v>58</v>
      </c>
      <c r="B53" s="30" t="s">
        <v>23</v>
      </c>
      <c r="C53" s="38" t="s">
        <v>20</v>
      </c>
      <c r="D53" s="38" t="s">
        <v>15</v>
      </c>
      <c r="E53" s="39">
        <v>1226.6199999999999</v>
      </c>
      <c r="F53" s="38">
        <v>7</v>
      </c>
      <c r="G53" s="38">
        <v>0.1</v>
      </c>
      <c r="H53" s="40">
        <v>45463</v>
      </c>
      <c r="I53" s="39">
        <v>551.98</v>
      </c>
      <c r="J53" s="41">
        <v>8586.34</v>
      </c>
      <c r="K53" s="41">
        <v>858.63400000000001</v>
      </c>
      <c r="L53" s="41">
        <f t="shared" si="1"/>
        <v>7727.7060000000001</v>
      </c>
      <c r="M53" s="42"/>
      <c r="N53" s="43" t="str">
        <f t="shared" ca="1" si="0"/>
        <v/>
      </c>
    </row>
    <row r="54" spans="1:14" x14ac:dyDescent="0.3">
      <c r="A54" s="29" t="s">
        <v>22</v>
      </c>
      <c r="B54" s="30" t="s">
        <v>64</v>
      </c>
      <c r="C54" s="38" t="s">
        <v>20</v>
      </c>
      <c r="D54" s="38" t="s">
        <v>27</v>
      </c>
      <c r="E54" s="39">
        <v>1086.93</v>
      </c>
      <c r="F54" s="38">
        <v>2</v>
      </c>
      <c r="G54" s="38">
        <v>0</v>
      </c>
      <c r="H54" s="40">
        <v>45464</v>
      </c>
      <c r="I54" s="39">
        <v>380.43</v>
      </c>
      <c r="J54" s="41">
        <v>2173.86</v>
      </c>
      <c r="K54" s="41">
        <v>0</v>
      </c>
      <c r="L54" s="41">
        <f t="shared" si="1"/>
        <v>2173.86</v>
      </c>
      <c r="M54" s="42"/>
      <c r="N54" s="43" t="str">
        <f t="shared" ca="1" si="0"/>
        <v/>
      </c>
    </row>
    <row r="55" spans="1:14" x14ac:dyDescent="0.3">
      <c r="A55" s="29" t="s">
        <v>65</v>
      </c>
      <c r="B55" s="30" t="s">
        <v>48</v>
      </c>
      <c r="C55" s="38" t="s">
        <v>11</v>
      </c>
      <c r="D55" s="38" t="s">
        <v>12</v>
      </c>
      <c r="E55" s="39">
        <v>942.9</v>
      </c>
      <c r="F55" s="38">
        <v>18</v>
      </c>
      <c r="G55" s="38">
        <v>0.1</v>
      </c>
      <c r="H55" s="40">
        <v>45466</v>
      </c>
      <c r="I55" s="39">
        <v>339.44</v>
      </c>
      <c r="J55" s="41">
        <v>16972.2</v>
      </c>
      <c r="K55" s="41">
        <v>1697.2200000000003</v>
      </c>
      <c r="L55" s="41">
        <f t="shared" si="1"/>
        <v>15274.98</v>
      </c>
      <c r="M55" s="42"/>
      <c r="N55" s="43" t="str">
        <f t="shared" ca="1" si="0"/>
        <v/>
      </c>
    </row>
    <row r="56" spans="1:14" x14ac:dyDescent="0.3">
      <c r="A56" s="29" t="s">
        <v>32</v>
      </c>
      <c r="B56" s="30" t="s">
        <v>38</v>
      </c>
      <c r="C56" s="38" t="s">
        <v>24</v>
      </c>
      <c r="D56" s="38" t="s">
        <v>21</v>
      </c>
      <c r="E56" s="39">
        <v>818.8</v>
      </c>
      <c r="F56" s="38">
        <v>15</v>
      </c>
      <c r="G56" s="38">
        <v>0.15</v>
      </c>
      <c r="H56" s="40">
        <v>45468</v>
      </c>
      <c r="I56" s="39">
        <v>173.99</v>
      </c>
      <c r="J56" s="41">
        <v>12282</v>
      </c>
      <c r="K56" s="41">
        <v>1842.3</v>
      </c>
      <c r="L56" s="41">
        <f t="shared" si="1"/>
        <v>10439.700000000001</v>
      </c>
      <c r="M56" s="42"/>
      <c r="N56" s="43" t="str">
        <f t="shared" ca="1" si="0"/>
        <v/>
      </c>
    </row>
    <row r="57" spans="1:14" x14ac:dyDescent="0.3">
      <c r="A57" s="29" t="s">
        <v>19</v>
      </c>
      <c r="B57" s="30" t="s">
        <v>14</v>
      </c>
      <c r="C57" s="38" t="s">
        <v>20</v>
      </c>
      <c r="D57" s="38" t="s">
        <v>27</v>
      </c>
      <c r="E57" s="39">
        <v>919.04</v>
      </c>
      <c r="F57" s="38">
        <v>10</v>
      </c>
      <c r="G57" s="38">
        <v>0.2</v>
      </c>
      <c r="H57" s="40">
        <v>45468</v>
      </c>
      <c r="I57" s="39">
        <v>257.33</v>
      </c>
      <c r="J57" s="41">
        <v>9190.4</v>
      </c>
      <c r="K57" s="41">
        <v>1838.08</v>
      </c>
      <c r="L57" s="41">
        <f t="shared" si="1"/>
        <v>7352.32</v>
      </c>
      <c r="M57" s="42"/>
      <c r="N57" s="43" t="str">
        <f t="shared" ca="1" si="0"/>
        <v/>
      </c>
    </row>
    <row r="58" spans="1:14" x14ac:dyDescent="0.3">
      <c r="A58" s="29" t="s">
        <v>22</v>
      </c>
      <c r="B58" s="30" t="s">
        <v>66</v>
      </c>
      <c r="C58" s="38" t="s">
        <v>34</v>
      </c>
      <c r="D58" s="38" t="s">
        <v>12</v>
      </c>
      <c r="E58" s="39">
        <v>973.26</v>
      </c>
      <c r="F58" s="38">
        <v>11</v>
      </c>
      <c r="G58" s="38">
        <v>0</v>
      </c>
      <c r="H58" s="40">
        <v>45470</v>
      </c>
      <c r="I58" s="39">
        <v>389.3</v>
      </c>
      <c r="J58" s="41">
        <v>10705.86</v>
      </c>
      <c r="K58" s="41">
        <v>0</v>
      </c>
      <c r="L58" s="41">
        <f t="shared" si="1"/>
        <v>10705.86</v>
      </c>
      <c r="M58" s="42"/>
      <c r="N58" s="43" t="str">
        <f t="shared" ca="1" si="0"/>
        <v/>
      </c>
    </row>
    <row r="59" spans="1:14" x14ac:dyDescent="0.3">
      <c r="A59" s="29" t="s">
        <v>41</v>
      </c>
      <c r="B59" s="30" t="s">
        <v>64</v>
      </c>
      <c r="C59" s="38" t="s">
        <v>24</v>
      </c>
      <c r="D59" s="38" t="s">
        <v>21</v>
      </c>
      <c r="E59" s="39">
        <v>741.61</v>
      </c>
      <c r="F59" s="38">
        <v>1</v>
      </c>
      <c r="G59" s="38">
        <v>0.2</v>
      </c>
      <c r="H59" s="40">
        <v>45471</v>
      </c>
      <c r="I59" s="39">
        <v>148.32</v>
      </c>
      <c r="J59" s="41">
        <v>741.61</v>
      </c>
      <c r="K59" s="41">
        <v>148.322</v>
      </c>
      <c r="L59" s="41">
        <f t="shared" si="1"/>
        <v>593.28800000000001</v>
      </c>
      <c r="M59" s="42"/>
      <c r="N59" s="43" t="str">
        <f t="shared" ca="1" si="0"/>
        <v/>
      </c>
    </row>
    <row r="60" spans="1:14" x14ac:dyDescent="0.3">
      <c r="A60" s="29" t="s">
        <v>67</v>
      </c>
      <c r="B60" s="30" t="s">
        <v>38</v>
      </c>
      <c r="C60" s="38" t="s">
        <v>24</v>
      </c>
      <c r="D60" s="38" t="s">
        <v>12</v>
      </c>
      <c r="E60" s="39">
        <v>1248.82</v>
      </c>
      <c r="F60" s="38">
        <v>2</v>
      </c>
      <c r="G60" s="38">
        <v>0.1</v>
      </c>
      <c r="H60" s="40">
        <v>45473</v>
      </c>
      <c r="I60" s="39">
        <v>449.58</v>
      </c>
      <c r="J60" s="41">
        <v>2497.64</v>
      </c>
      <c r="K60" s="41">
        <v>249.76400000000001</v>
      </c>
      <c r="L60" s="41">
        <f t="shared" si="1"/>
        <v>2247.8759999999997</v>
      </c>
      <c r="M60" s="42"/>
      <c r="N60" s="43" t="str">
        <f t="shared" ca="1" si="0"/>
        <v/>
      </c>
    </row>
    <row r="61" spans="1:14" x14ac:dyDescent="0.3">
      <c r="A61" s="29" t="s">
        <v>13</v>
      </c>
      <c r="B61" s="30" t="s">
        <v>59</v>
      </c>
      <c r="C61" s="38" t="s">
        <v>11</v>
      </c>
      <c r="D61" s="38" t="s">
        <v>15</v>
      </c>
      <c r="E61" s="39">
        <v>1360.36</v>
      </c>
      <c r="F61" s="38">
        <v>17</v>
      </c>
      <c r="G61" s="38">
        <v>0</v>
      </c>
      <c r="H61" s="40">
        <v>45473</v>
      </c>
      <c r="I61" s="39">
        <v>680.18</v>
      </c>
      <c r="J61" s="41">
        <v>23126.12</v>
      </c>
      <c r="K61" s="41">
        <v>0</v>
      </c>
      <c r="L61" s="41">
        <f t="shared" si="1"/>
        <v>23126.12</v>
      </c>
      <c r="M61" s="42"/>
      <c r="N61" s="43" t="str">
        <f t="shared" ca="1" si="0"/>
        <v/>
      </c>
    </row>
    <row r="62" spans="1:14" x14ac:dyDescent="0.3">
      <c r="A62" s="29" t="s">
        <v>57</v>
      </c>
      <c r="B62" s="30" t="s">
        <v>31</v>
      </c>
      <c r="C62" s="38" t="s">
        <v>18</v>
      </c>
      <c r="D62" s="38" t="s">
        <v>12</v>
      </c>
      <c r="E62" s="39">
        <v>1383.3</v>
      </c>
      <c r="F62" s="38">
        <v>8</v>
      </c>
      <c r="G62" s="38">
        <v>0.1</v>
      </c>
      <c r="H62" s="40">
        <v>45478</v>
      </c>
      <c r="I62" s="39">
        <v>497.99</v>
      </c>
      <c r="J62" s="41">
        <v>11066.4</v>
      </c>
      <c r="K62" s="41">
        <v>1106.6400000000001</v>
      </c>
      <c r="L62" s="41">
        <f t="shared" si="1"/>
        <v>9959.76</v>
      </c>
      <c r="M62" s="42"/>
      <c r="N62" s="43" t="str">
        <f t="shared" ca="1" si="0"/>
        <v/>
      </c>
    </row>
    <row r="63" spans="1:14" x14ac:dyDescent="0.3">
      <c r="A63" s="29" t="s">
        <v>35</v>
      </c>
      <c r="B63" s="30" t="s">
        <v>55</v>
      </c>
      <c r="C63" s="38" t="s">
        <v>34</v>
      </c>
      <c r="D63" s="38" t="s">
        <v>39</v>
      </c>
      <c r="E63" s="39">
        <v>488.99</v>
      </c>
      <c r="F63" s="38">
        <v>9</v>
      </c>
      <c r="G63" s="38">
        <v>0</v>
      </c>
      <c r="H63" s="40">
        <v>45479</v>
      </c>
      <c r="I63" s="39">
        <v>220.05</v>
      </c>
      <c r="J63" s="41">
        <v>4400.91</v>
      </c>
      <c r="K63" s="41">
        <v>0</v>
      </c>
      <c r="L63" s="41">
        <f t="shared" si="1"/>
        <v>4400.91</v>
      </c>
      <c r="M63" s="42"/>
      <c r="N63" s="43" t="str">
        <f t="shared" ca="1" si="0"/>
        <v/>
      </c>
    </row>
    <row r="64" spans="1:14" x14ac:dyDescent="0.3">
      <c r="A64" s="29" t="s">
        <v>30</v>
      </c>
      <c r="B64" s="30" t="s">
        <v>31</v>
      </c>
      <c r="C64" s="38" t="s">
        <v>18</v>
      </c>
      <c r="D64" s="38" t="s">
        <v>27</v>
      </c>
      <c r="E64" s="39">
        <v>933.71</v>
      </c>
      <c r="F64" s="38">
        <v>17</v>
      </c>
      <c r="G64" s="38">
        <v>0.1</v>
      </c>
      <c r="H64" s="40">
        <v>45481</v>
      </c>
      <c r="I64" s="39">
        <v>294.12</v>
      </c>
      <c r="J64" s="41">
        <v>15873.07</v>
      </c>
      <c r="K64" s="41">
        <v>1587.307</v>
      </c>
      <c r="L64" s="41">
        <f t="shared" si="1"/>
        <v>14285.762999999999</v>
      </c>
      <c r="M64" s="42"/>
      <c r="N64" s="43" t="str">
        <f t="shared" ca="1" si="0"/>
        <v/>
      </c>
    </row>
    <row r="65" spans="1:14" x14ac:dyDescent="0.3">
      <c r="A65" s="29" t="s">
        <v>67</v>
      </c>
      <c r="B65" s="30" t="s">
        <v>10</v>
      </c>
      <c r="C65" s="38" t="s">
        <v>11</v>
      </c>
      <c r="D65" s="38" t="s">
        <v>21</v>
      </c>
      <c r="E65" s="39">
        <v>1005.53</v>
      </c>
      <c r="F65" s="38">
        <v>17</v>
      </c>
      <c r="G65" s="38">
        <v>0.2</v>
      </c>
      <c r="H65" s="40">
        <v>45481</v>
      </c>
      <c r="I65" s="39">
        <v>201.11</v>
      </c>
      <c r="J65" s="41">
        <v>17094.009999999998</v>
      </c>
      <c r="K65" s="41">
        <v>3418.8019999999997</v>
      </c>
      <c r="L65" s="41">
        <f t="shared" si="1"/>
        <v>13675.207999999999</v>
      </c>
      <c r="M65" s="42"/>
      <c r="N65" s="43" t="str">
        <f t="shared" ca="1" si="0"/>
        <v/>
      </c>
    </row>
    <row r="66" spans="1:14" x14ac:dyDescent="0.3">
      <c r="A66" s="29" t="s">
        <v>41</v>
      </c>
      <c r="B66" s="30" t="s">
        <v>61</v>
      </c>
      <c r="C66" s="38" t="s">
        <v>20</v>
      </c>
      <c r="D66" s="38" t="s">
        <v>21</v>
      </c>
      <c r="E66" s="39">
        <v>1100.0999999999999</v>
      </c>
      <c r="F66" s="38">
        <v>5</v>
      </c>
      <c r="G66" s="38">
        <v>0.05</v>
      </c>
      <c r="H66" s="40">
        <v>45482</v>
      </c>
      <c r="I66" s="39">
        <v>261.27</v>
      </c>
      <c r="J66" s="41">
        <v>5500.5</v>
      </c>
      <c r="K66" s="41">
        <v>275.02500000000003</v>
      </c>
      <c r="L66" s="41">
        <f t="shared" si="1"/>
        <v>5225.4750000000004</v>
      </c>
      <c r="M66" s="42"/>
      <c r="N66" s="43" t="str">
        <f t="shared" ref="N66:N129" ca="1" si="2">IF(M66="BUY",NOW(),"")</f>
        <v/>
      </c>
    </row>
    <row r="67" spans="1:14" x14ac:dyDescent="0.3">
      <c r="A67" s="29" t="s">
        <v>67</v>
      </c>
      <c r="B67" s="30" t="s">
        <v>23</v>
      </c>
      <c r="C67" s="38" t="s">
        <v>24</v>
      </c>
      <c r="D67" s="38" t="s">
        <v>27</v>
      </c>
      <c r="E67" s="39">
        <v>1034.7</v>
      </c>
      <c r="F67" s="38">
        <v>15</v>
      </c>
      <c r="G67" s="38">
        <v>0.15</v>
      </c>
      <c r="H67" s="40">
        <v>45487</v>
      </c>
      <c r="I67" s="39">
        <v>307.82</v>
      </c>
      <c r="J67" s="41">
        <v>15520.5</v>
      </c>
      <c r="K67" s="41">
        <v>2328.0749999999998</v>
      </c>
      <c r="L67" s="41">
        <f t="shared" ref="L67:L130" si="3">J67-K67</f>
        <v>13192.424999999999</v>
      </c>
      <c r="M67" s="42"/>
      <c r="N67" s="43" t="str">
        <f t="shared" ca="1" si="2"/>
        <v/>
      </c>
    </row>
    <row r="68" spans="1:14" x14ac:dyDescent="0.3">
      <c r="A68" s="29" t="s">
        <v>65</v>
      </c>
      <c r="B68" s="30" t="s">
        <v>31</v>
      </c>
      <c r="C68" s="38" t="s">
        <v>20</v>
      </c>
      <c r="D68" s="38" t="s">
        <v>12</v>
      </c>
      <c r="E68" s="39">
        <v>876.44</v>
      </c>
      <c r="F68" s="38">
        <v>12</v>
      </c>
      <c r="G68" s="38">
        <v>0.05</v>
      </c>
      <c r="H68" s="40">
        <v>45488</v>
      </c>
      <c r="I68" s="39">
        <v>333.05</v>
      </c>
      <c r="J68" s="41">
        <v>10517.28</v>
      </c>
      <c r="K68" s="41">
        <v>525.86400000000003</v>
      </c>
      <c r="L68" s="41">
        <f t="shared" si="3"/>
        <v>9991.4160000000011</v>
      </c>
      <c r="M68" s="42"/>
      <c r="N68" s="43" t="str">
        <f t="shared" ca="1" si="2"/>
        <v/>
      </c>
    </row>
    <row r="69" spans="1:14" x14ac:dyDescent="0.3">
      <c r="A69" s="29" t="s">
        <v>68</v>
      </c>
      <c r="B69" s="30" t="s">
        <v>55</v>
      </c>
      <c r="C69" s="38" t="s">
        <v>11</v>
      </c>
      <c r="D69" s="38" t="s">
        <v>27</v>
      </c>
      <c r="E69" s="39">
        <v>1371.34</v>
      </c>
      <c r="F69" s="38">
        <v>5</v>
      </c>
      <c r="G69" s="38">
        <v>0.05</v>
      </c>
      <c r="H69" s="40">
        <v>45488</v>
      </c>
      <c r="I69" s="39">
        <v>455.97</v>
      </c>
      <c r="J69" s="41">
        <v>6856.7</v>
      </c>
      <c r="K69" s="41">
        <v>342.83500000000004</v>
      </c>
      <c r="L69" s="41">
        <f t="shared" si="3"/>
        <v>6513.8649999999998</v>
      </c>
      <c r="M69" s="42"/>
      <c r="N69" s="43" t="str">
        <f t="shared" ca="1" si="2"/>
        <v/>
      </c>
    </row>
    <row r="70" spans="1:14" x14ac:dyDescent="0.3">
      <c r="A70" s="29" t="s">
        <v>57</v>
      </c>
      <c r="B70" s="30" t="s">
        <v>47</v>
      </c>
      <c r="C70" s="38" t="s">
        <v>24</v>
      </c>
      <c r="D70" s="38" t="s">
        <v>21</v>
      </c>
      <c r="E70" s="39">
        <v>1020.26</v>
      </c>
      <c r="F70" s="38">
        <v>11</v>
      </c>
      <c r="G70" s="38">
        <v>0.05</v>
      </c>
      <c r="H70" s="40">
        <v>45494</v>
      </c>
      <c r="I70" s="39">
        <v>242.31</v>
      </c>
      <c r="J70" s="41">
        <v>11222.86</v>
      </c>
      <c r="K70" s="41">
        <v>561.14300000000003</v>
      </c>
      <c r="L70" s="41">
        <f t="shared" si="3"/>
        <v>10661.717000000001</v>
      </c>
      <c r="M70" s="42"/>
      <c r="N70" s="43" t="str">
        <f t="shared" ca="1" si="2"/>
        <v/>
      </c>
    </row>
    <row r="71" spans="1:14" x14ac:dyDescent="0.3">
      <c r="A71" s="29" t="s">
        <v>44</v>
      </c>
      <c r="B71" s="30" t="s">
        <v>10</v>
      </c>
      <c r="C71" s="38" t="s">
        <v>34</v>
      </c>
      <c r="D71" s="38" t="s">
        <v>39</v>
      </c>
      <c r="E71" s="39">
        <v>804.81</v>
      </c>
      <c r="F71" s="38">
        <v>1</v>
      </c>
      <c r="G71" s="38">
        <v>0.05</v>
      </c>
      <c r="H71" s="40">
        <v>45502</v>
      </c>
      <c r="I71" s="39">
        <v>344.06</v>
      </c>
      <c r="J71" s="41">
        <v>804.81</v>
      </c>
      <c r="K71" s="41">
        <v>40.240499999999997</v>
      </c>
      <c r="L71" s="41">
        <f t="shared" si="3"/>
        <v>764.56949999999995</v>
      </c>
      <c r="M71" s="42"/>
      <c r="N71" s="43" t="str">
        <f t="shared" ca="1" si="2"/>
        <v/>
      </c>
    </row>
    <row r="72" spans="1:14" x14ac:dyDescent="0.3">
      <c r="A72" s="29" t="s">
        <v>22</v>
      </c>
      <c r="B72" s="30" t="s">
        <v>55</v>
      </c>
      <c r="C72" s="38" t="s">
        <v>34</v>
      </c>
      <c r="D72" s="38" t="s">
        <v>21</v>
      </c>
      <c r="E72" s="39">
        <v>608.66</v>
      </c>
      <c r="F72" s="38">
        <v>1</v>
      </c>
      <c r="G72" s="38">
        <v>0.05</v>
      </c>
      <c r="H72" s="40">
        <v>45503</v>
      </c>
      <c r="I72" s="39">
        <v>144.56</v>
      </c>
      <c r="J72" s="41">
        <v>608.66</v>
      </c>
      <c r="K72" s="41">
        <v>30.433</v>
      </c>
      <c r="L72" s="41">
        <f t="shared" si="3"/>
        <v>578.22699999999998</v>
      </c>
      <c r="M72" s="42"/>
      <c r="N72" s="43" t="str">
        <f t="shared" ca="1" si="2"/>
        <v/>
      </c>
    </row>
    <row r="73" spans="1:14" x14ac:dyDescent="0.3">
      <c r="A73" s="29" t="s">
        <v>68</v>
      </c>
      <c r="B73" s="30" t="s">
        <v>69</v>
      </c>
      <c r="C73" s="38" t="s">
        <v>20</v>
      </c>
      <c r="D73" s="38" t="s">
        <v>39</v>
      </c>
      <c r="E73" s="39">
        <v>981.2</v>
      </c>
      <c r="F73" s="38">
        <v>19</v>
      </c>
      <c r="G73" s="38">
        <v>0</v>
      </c>
      <c r="H73" s="40">
        <v>45504</v>
      </c>
      <c r="I73" s="39">
        <v>441.54</v>
      </c>
      <c r="J73" s="41">
        <v>18642.8</v>
      </c>
      <c r="K73" s="41">
        <v>0</v>
      </c>
      <c r="L73" s="41">
        <f t="shared" si="3"/>
        <v>18642.8</v>
      </c>
      <c r="M73" s="42"/>
      <c r="N73" s="43" t="str">
        <f t="shared" ca="1" si="2"/>
        <v/>
      </c>
    </row>
    <row r="74" spans="1:14" x14ac:dyDescent="0.3">
      <c r="A74" s="29" t="s">
        <v>70</v>
      </c>
      <c r="B74" s="30" t="s">
        <v>55</v>
      </c>
      <c r="C74" s="38" t="s">
        <v>18</v>
      </c>
      <c r="D74" s="38" t="s">
        <v>21</v>
      </c>
      <c r="E74" s="39">
        <v>539.77</v>
      </c>
      <c r="F74" s="38">
        <v>10</v>
      </c>
      <c r="G74" s="38">
        <v>0.15</v>
      </c>
      <c r="H74" s="40">
        <v>45509</v>
      </c>
      <c r="I74" s="39">
        <v>114.7</v>
      </c>
      <c r="J74" s="41">
        <v>5397.7</v>
      </c>
      <c r="K74" s="41">
        <v>809.65499999999997</v>
      </c>
      <c r="L74" s="41">
        <f t="shared" si="3"/>
        <v>4588.0450000000001</v>
      </c>
      <c r="M74" s="42"/>
      <c r="N74" s="43" t="str">
        <f t="shared" ca="1" si="2"/>
        <v/>
      </c>
    </row>
    <row r="75" spans="1:14" x14ac:dyDescent="0.3">
      <c r="A75" s="29" t="s">
        <v>13</v>
      </c>
      <c r="B75" s="30" t="s">
        <v>71</v>
      </c>
      <c r="C75" s="38" t="s">
        <v>20</v>
      </c>
      <c r="D75" s="38" t="s">
        <v>12</v>
      </c>
      <c r="E75" s="39">
        <v>804.45</v>
      </c>
      <c r="F75" s="38">
        <v>5</v>
      </c>
      <c r="G75" s="38">
        <v>0.2</v>
      </c>
      <c r="H75" s="40">
        <v>45509</v>
      </c>
      <c r="I75" s="39">
        <v>257.42</v>
      </c>
      <c r="J75" s="41">
        <v>4022.25</v>
      </c>
      <c r="K75" s="41">
        <v>804.45</v>
      </c>
      <c r="L75" s="41">
        <f t="shared" si="3"/>
        <v>3217.8</v>
      </c>
      <c r="M75" s="42"/>
      <c r="N75" s="43" t="str">
        <f t="shared" ca="1" si="2"/>
        <v/>
      </c>
    </row>
    <row r="76" spans="1:14" x14ac:dyDescent="0.3">
      <c r="A76" s="29" t="s">
        <v>70</v>
      </c>
      <c r="B76" s="30" t="s">
        <v>38</v>
      </c>
      <c r="C76" s="38" t="s">
        <v>11</v>
      </c>
      <c r="D76" s="38" t="s">
        <v>21</v>
      </c>
      <c r="E76" s="39">
        <v>1526.6</v>
      </c>
      <c r="F76" s="38">
        <v>13</v>
      </c>
      <c r="G76" s="38">
        <v>0.2</v>
      </c>
      <c r="H76" s="40">
        <v>45512</v>
      </c>
      <c r="I76" s="39">
        <v>305.32</v>
      </c>
      <c r="J76" s="41">
        <v>19845.8</v>
      </c>
      <c r="K76" s="41">
        <v>3969.16</v>
      </c>
      <c r="L76" s="41">
        <f t="shared" si="3"/>
        <v>15876.64</v>
      </c>
      <c r="M76" s="42"/>
      <c r="N76" s="43" t="str">
        <f t="shared" ca="1" si="2"/>
        <v/>
      </c>
    </row>
    <row r="77" spans="1:14" x14ac:dyDescent="0.3">
      <c r="A77" s="29" t="s">
        <v>13</v>
      </c>
      <c r="B77" s="30" t="s">
        <v>29</v>
      </c>
      <c r="C77" s="38" t="s">
        <v>11</v>
      </c>
      <c r="D77" s="38" t="s">
        <v>21</v>
      </c>
      <c r="E77" s="39">
        <v>1215.26</v>
      </c>
      <c r="F77" s="38">
        <v>5</v>
      </c>
      <c r="G77" s="38">
        <v>0.15</v>
      </c>
      <c r="H77" s="40">
        <v>45513</v>
      </c>
      <c r="I77" s="39">
        <v>258.24</v>
      </c>
      <c r="J77" s="41">
        <v>6076.3</v>
      </c>
      <c r="K77" s="41">
        <v>911.44500000000005</v>
      </c>
      <c r="L77" s="41">
        <f t="shared" si="3"/>
        <v>5164.8550000000005</v>
      </c>
      <c r="M77" s="42"/>
      <c r="N77" s="43" t="str">
        <f t="shared" ca="1" si="2"/>
        <v/>
      </c>
    </row>
    <row r="78" spans="1:14" x14ac:dyDescent="0.3">
      <c r="A78" s="29" t="s">
        <v>19</v>
      </c>
      <c r="B78" s="30" t="s">
        <v>53</v>
      </c>
      <c r="C78" s="38" t="s">
        <v>34</v>
      </c>
      <c r="D78" s="38" t="s">
        <v>27</v>
      </c>
      <c r="E78" s="39">
        <v>1261.3399999999999</v>
      </c>
      <c r="F78" s="38">
        <v>3</v>
      </c>
      <c r="G78" s="38">
        <v>0</v>
      </c>
      <c r="H78" s="40">
        <v>45519</v>
      </c>
      <c r="I78" s="39">
        <v>441.47</v>
      </c>
      <c r="J78" s="41">
        <v>3784.0199999999995</v>
      </c>
      <c r="K78" s="41">
        <v>0</v>
      </c>
      <c r="L78" s="41">
        <f t="shared" si="3"/>
        <v>3784.0199999999995</v>
      </c>
      <c r="M78" s="42"/>
      <c r="N78" s="43" t="str">
        <f t="shared" ca="1" si="2"/>
        <v/>
      </c>
    </row>
    <row r="79" spans="1:14" x14ac:dyDescent="0.3">
      <c r="A79" s="29" t="s">
        <v>72</v>
      </c>
      <c r="B79" s="30" t="s">
        <v>45</v>
      </c>
      <c r="C79" s="38" t="s">
        <v>24</v>
      </c>
      <c r="D79" s="38" t="s">
        <v>27</v>
      </c>
      <c r="E79" s="39">
        <v>518.07000000000005</v>
      </c>
      <c r="F79" s="38">
        <v>7</v>
      </c>
      <c r="G79" s="38">
        <v>0.05</v>
      </c>
      <c r="H79" s="40">
        <v>45522</v>
      </c>
      <c r="I79" s="39">
        <v>172.26</v>
      </c>
      <c r="J79" s="41">
        <v>3626.4900000000002</v>
      </c>
      <c r="K79" s="41">
        <v>181.32450000000003</v>
      </c>
      <c r="L79" s="41">
        <f t="shared" si="3"/>
        <v>3445.1655000000001</v>
      </c>
      <c r="M79" s="42"/>
      <c r="N79" s="43" t="str">
        <f t="shared" ca="1" si="2"/>
        <v/>
      </c>
    </row>
    <row r="80" spans="1:14" x14ac:dyDescent="0.3">
      <c r="A80" s="29" t="s">
        <v>30</v>
      </c>
      <c r="B80" s="30" t="s">
        <v>29</v>
      </c>
      <c r="C80" s="38" t="s">
        <v>11</v>
      </c>
      <c r="D80" s="38" t="s">
        <v>39</v>
      </c>
      <c r="E80" s="39">
        <v>1111.3399999999999</v>
      </c>
      <c r="F80" s="38">
        <v>1</v>
      </c>
      <c r="G80" s="38">
        <v>0</v>
      </c>
      <c r="H80" s="40">
        <v>45523</v>
      </c>
      <c r="I80" s="39">
        <v>500.1</v>
      </c>
      <c r="J80" s="41">
        <v>1111.3399999999999</v>
      </c>
      <c r="K80" s="41">
        <v>0</v>
      </c>
      <c r="L80" s="41">
        <f t="shared" si="3"/>
        <v>1111.3399999999999</v>
      </c>
      <c r="M80" s="42"/>
      <c r="N80" s="43" t="str">
        <f t="shared" ca="1" si="2"/>
        <v/>
      </c>
    </row>
    <row r="81" spans="1:14" x14ac:dyDescent="0.3">
      <c r="A81" s="29" t="s">
        <v>22</v>
      </c>
      <c r="B81" s="30" t="s">
        <v>31</v>
      </c>
      <c r="C81" s="38" t="s">
        <v>18</v>
      </c>
      <c r="D81" s="38" t="s">
        <v>15</v>
      </c>
      <c r="E81" s="39">
        <v>1291.47</v>
      </c>
      <c r="F81" s="38">
        <v>18</v>
      </c>
      <c r="G81" s="38">
        <v>0.1</v>
      </c>
      <c r="H81" s="40">
        <v>45526</v>
      </c>
      <c r="I81" s="39">
        <v>581.16</v>
      </c>
      <c r="J81" s="41">
        <v>23246.46</v>
      </c>
      <c r="K81" s="41">
        <v>2324.6460000000002</v>
      </c>
      <c r="L81" s="41">
        <f t="shared" si="3"/>
        <v>20921.813999999998</v>
      </c>
      <c r="M81" s="42"/>
      <c r="N81" s="43" t="str">
        <f t="shared" ca="1" si="2"/>
        <v/>
      </c>
    </row>
    <row r="82" spans="1:14" x14ac:dyDescent="0.3">
      <c r="A82" s="29" t="s">
        <v>25</v>
      </c>
      <c r="B82" s="30" t="s">
        <v>55</v>
      </c>
      <c r="C82" s="38" t="s">
        <v>24</v>
      </c>
      <c r="D82" s="38" t="s">
        <v>12</v>
      </c>
      <c r="E82" s="39">
        <v>679.71</v>
      </c>
      <c r="F82" s="38">
        <v>19</v>
      </c>
      <c r="G82" s="38">
        <v>0</v>
      </c>
      <c r="H82" s="40">
        <v>45534</v>
      </c>
      <c r="I82" s="39">
        <v>271.88</v>
      </c>
      <c r="J82" s="41">
        <v>12914.490000000002</v>
      </c>
      <c r="K82" s="41">
        <v>0</v>
      </c>
      <c r="L82" s="41">
        <f t="shared" si="3"/>
        <v>12914.490000000002</v>
      </c>
      <c r="M82" s="42"/>
      <c r="N82" s="43" t="str">
        <f t="shared" ca="1" si="2"/>
        <v/>
      </c>
    </row>
    <row r="83" spans="1:14" x14ac:dyDescent="0.3">
      <c r="A83" s="29" t="s">
        <v>68</v>
      </c>
      <c r="B83" s="30" t="s">
        <v>33</v>
      </c>
      <c r="C83" s="38" t="s">
        <v>18</v>
      </c>
      <c r="D83" s="38" t="s">
        <v>27</v>
      </c>
      <c r="E83" s="39">
        <v>1143.69</v>
      </c>
      <c r="F83" s="38">
        <v>17</v>
      </c>
      <c r="G83" s="38">
        <v>0</v>
      </c>
      <c r="H83" s="40">
        <v>45534</v>
      </c>
      <c r="I83" s="39">
        <v>400.29</v>
      </c>
      <c r="J83" s="41">
        <v>19442.73</v>
      </c>
      <c r="K83" s="41">
        <v>0</v>
      </c>
      <c r="L83" s="41">
        <f t="shared" si="3"/>
        <v>19442.73</v>
      </c>
      <c r="M83" s="42"/>
      <c r="N83" s="43" t="str">
        <f t="shared" ca="1" si="2"/>
        <v/>
      </c>
    </row>
    <row r="84" spans="1:14" x14ac:dyDescent="0.3">
      <c r="A84" s="29" t="s">
        <v>52</v>
      </c>
      <c r="B84" s="30" t="s">
        <v>50</v>
      </c>
      <c r="C84" s="38" t="s">
        <v>34</v>
      </c>
      <c r="D84" s="38" t="s">
        <v>21</v>
      </c>
      <c r="E84" s="39">
        <v>790.08</v>
      </c>
      <c r="F84" s="38">
        <v>7</v>
      </c>
      <c r="G84" s="38">
        <v>0.1</v>
      </c>
      <c r="H84" s="40">
        <v>45536</v>
      </c>
      <c r="I84" s="39">
        <v>177.77</v>
      </c>
      <c r="J84" s="41">
        <v>5530.56</v>
      </c>
      <c r="K84" s="41">
        <v>553.05600000000004</v>
      </c>
      <c r="L84" s="41">
        <f t="shared" si="3"/>
        <v>4977.5040000000008</v>
      </c>
      <c r="M84" s="42"/>
      <c r="N84" s="43" t="str">
        <f t="shared" ca="1" si="2"/>
        <v/>
      </c>
    </row>
    <row r="85" spans="1:14" x14ac:dyDescent="0.3">
      <c r="A85" s="29" t="s">
        <v>19</v>
      </c>
      <c r="B85" s="30" t="s">
        <v>48</v>
      </c>
      <c r="C85" s="38" t="s">
        <v>34</v>
      </c>
      <c r="D85" s="38" t="s">
        <v>12</v>
      </c>
      <c r="E85" s="39">
        <v>1070.68</v>
      </c>
      <c r="F85" s="38">
        <v>7</v>
      </c>
      <c r="G85" s="38">
        <v>0.05</v>
      </c>
      <c r="H85" s="40">
        <v>45536</v>
      </c>
      <c r="I85" s="39">
        <v>406.86</v>
      </c>
      <c r="J85" s="41">
        <v>7494.76</v>
      </c>
      <c r="K85" s="41">
        <v>374.73800000000006</v>
      </c>
      <c r="L85" s="41">
        <f t="shared" si="3"/>
        <v>7120.0219999999999</v>
      </c>
      <c r="M85" s="42"/>
      <c r="N85" s="43" t="str">
        <f t="shared" ca="1" si="2"/>
        <v/>
      </c>
    </row>
    <row r="86" spans="1:14" x14ac:dyDescent="0.3">
      <c r="A86" s="29" t="s">
        <v>58</v>
      </c>
      <c r="B86" s="30" t="s">
        <v>36</v>
      </c>
      <c r="C86" s="38" t="s">
        <v>11</v>
      </c>
      <c r="D86" s="38" t="s">
        <v>15</v>
      </c>
      <c r="E86" s="39">
        <v>1168.8900000000001</v>
      </c>
      <c r="F86" s="38">
        <v>4</v>
      </c>
      <c r="G86" s="38">
        <v>0.1</v>
      </c>
      <c r="H86" s="40">
        <v>45544</v>
      </c>
      <c r="I86" s="39">
        <v>526</v>
      </c>
      <c r="J86" s="41">
        <v>4675.5600000000004</v>
      </c>
      <c r="K86" s="41">
        <v>467.55600000000004</v>
      </c>
      <c r="L86" s="41">
        <f t="shared" si="3"/>
        <v>4208.0040000000008</v>
      </c>
      <c r="M86" s="42"/>
      <c r="N86" s="43" t="str">
        <f t="shared" ca="1" si="2"/>
        <v/>
      </c>
    </row>
    <row r="87" spans="1:14" x14ac:dyDescent="0.3">
      <c r="A87" s="29" t="s">
        <v>67</v>
      </c>
      <c r="B87" s="30" t="s">
        <v>10</v>
      </c>
      <c r="C87" s="38" t="s">
        <v>20</v>
      </c>
      <c r="D87" s="38" t="s">
        <v>21</v>
      </c>
      <c r="E87" s="39">
        <v>1335.87</v>
      </c>
      <c r="F87" s="38">
        <v>17</v>
      </c>
      <c r="G87" s="38">
        <v>0</v>
      </c>
      <c r="H87" s="40">
        <v>45544</v>
      </c>
      <c r="I87" s="39">
        <v>333.97</v>
      </c>
      <c r="J87" s="41">
        <v>22709.789999999997</v>
      </c>
      <c r="K87" s="41">
        <v>0</v>
      </c>
      <c r="L87" s="41">
        <f t="shared" si="3"/>
        <v>22709.789999999997</v>
      </c>
      <c r="M87" s="42"/>
      <c r="N87" s="43" t="str">
        <f t="shared" ca="1" si="2"/>
        <v/>
      </c>
    </row>
    <row r="88" spans="1:14" x14ac:dyDescent="0.3">
      <c r="A88" s="29" t="s">
        <v>40</v>
      </c>
      <c r="B88" s="30" t="s">
        <v>55</v>
      </c>
      <c r="C88" s="38" t="s">
        <v>18</v>
      </c>
      <c r="D88" s="38" t="s">
        <v>27</v>
      </c>
      <c r="E88" s="39">
        <v>873.7</v>
      </c>
      <c r="F88" s="38">
        <v>9</v>
      </c>
      <c r="G88" s="38">
        <v>0</v>
      </c>
      <c r="H88" s="40">
        <v>45546</v>
      </c>
      <c r="I88" s="39">
        <v>305.8</v>
      </c>
      <c r="J88" s="41">
        <v>7863.3</v>
      </c>
      <c r="K88" s="41">
        <v>0</v>
      </c>
      <c r="L88" s="41">
        <f t="shared" si="3"/>
        <v>7863.3</v>
      </c>
      <c r="M88" s="42"/>
      <c r="N88" s="43" t="str">
        <f t="shared" ca="1" si="2"/>
        <v/>
      </c>
    </row>
    <row r="89" spans="1:14" x14ac:dyDescent="0.3">
      <c r="A89" s="29" t="s">
        <v>72</v>
      </c>
      <c r="B89" s="30" t="s">
        <v>64</v>
      </c>
      <c r="C89" s="38" t="s">
        <v>11</v>
      </c>
      <c r="D89" s="38" t="s">
        <v>39</v>
      </c>
      <c r="E89" s="39">
        <v>1443.98</v>
      </c>
      <c r="F89" s="38">
        <v>19</v>
      </c>
      <c r="G89" s="38">
        <v>0</v>
      </c>
      <c r="H89" s="40">
        <v>45547</v>
      </c>
      <c r="I89" s="39">
        <v>649.79</v>
      </c>
      <c r="J89" s="41">
        <v>27435.62</v>
      </c>
      <c r="K89" s="41">
        <v>0</v>
      </c>
      <c r="L89" s="41">
        <f t="shared" si="3"/>
        <v>27435.62</v>
      </c>
      <c r="M89" s="42"/>
      <c r="N89" s="43" t="str">
        <f t="shared" ca="1" si="2"/>
        <v/>
      </c>
    </row>
    <row r="90" spans="1:14" x14ac:dyDescent="0.3">
      <c r="A90" s="29" t="s">
        <v>40</v>
      </c>
      <c r="B90" s="30" t="s">
        <v>23</v>
      </c>
      <c r="C90" s="38" t="s">
        <v>18</v>
      </c>
      <c r="D90" s="38" t="s">
        <v>39</v>
      </c>
      <c r="E90" s="39">
        <v>1154.33</v>
      </c>
      <c r="F90" s="38">
        <v>11</v>
      </c>
      <c r="G90" s="38">
        <v>0.15</v>
      </c>
      <c r="H90" s="40">
        <v>45549</v>
      </c>
      <c r="I90" s="39">
        <v>441.53</v>
      </c>
      <c r="J90" s="41">
        <v>12697.63</v>
      </c>
      <c r="K90" s="41">
        <v>1904.6444999999999</v>
      </c>
      <c r="L90" s="41">
        <f t="shared" si="3"/>
        <v>10792.985499999999</v>
      </c>
      <c r="M90" s="42"/>
      <c r="N90" s="43" t="str">
        <f t="shared" ca="1" si="2"/>
        <v/>
      </c>
    </row>
    <row r="91" spans="1:14" x14ac:dyDescent="0.3">
      <c r="A91" s="29" t="s">
        <v>49</v>
      </c>
      <c r="B91" s="30" t="s">
        <v>50</v>
      </c>
      <c r="C91" s="38" t="s">
        <v>20</v>
      </c>
      <c r="D91" s="38" t="s">
        <v>12</v>
      </c>
      <c r="E91" s="39">
        <v>1264.49</v>
      </c>
      <c r="F91" s="38">
        <v>16</v>
      </c>
      <c r="G91" s="38">
        <v>0.05</v>
      </c>
      <c r="H91" s="40">
        <v>45549</v>
      </c>
      <c r="I91" s="39">
        <v>480.51</v>
      </c>
      <c r="J91" s="41">
        <v>20231.84</v>
      </c>
      <c r="K91" s="41">
        <v>1011.5920000000001</v>
      </c>
      <c r="L91" s="41">
        <f t="shared" si="3"/>
        <v>19220.248</v>
      </c>
      <c r="M91" s="42"/>
      <c r="N91" s="43" t="str">
        <f t="shared" ca="1" si="2"/>
        <v/>
      </c>
    </row>
    <row r="92" spans="1:14" x14ac:dyDescent="0.3">
      <c r="A92" s="29" t="s">
        <v>25</v>
      </c>
      <c r="B92" s="30" t="s">
        <v>66</v>
      </c>
      <c r="C92" s="38" t="s">
        <v>11</v>
      </c>
      <c r="D92" s="38" t="s">
        <v>27</v>
      </c>
      <c r="E92" s="39">
        <v>1101.55</v>
      </c>
      <c r="F92" s="38">
        <v>4</v>
      </c>
      <c r="G92" s="38">
        <v>0.1</v>
      </c>
      <c r="H92" s="40">
        <v>45551</v>
      </c>
      <c r="I92" s="39">
        <v>346.99</v>
      </c>
      <c r="J92" s="41">
        <v>4406.2</v>
      </c>
      <c r="K92" s="41">
        <v>440.62</v>
      </c>
      <c r="L92" s="41">
        <f t="shared" si="3"/>
        <v>3965.58</v>
      </c>
      <c r="M92" s="42"/>
      <c r="N92" s="43" t="str">
        <f t="shared" ca="1" si="2"/>
        <v/>
      </c>
    </row>
    <row r="93" spans="1:14" x14ac:dyDescent="0.3">
      <c r="A93" s="29" t="s">
        <v>73</v>
      </c>
      <c r="B93" s="30" t="s">
        <v>14</v>
      </c>
      <c r="C93" s="38" t="s">
        <v>20</v>
      </c>
      <c r="D93" s="38" t="s">
        <v>27</v>
      </c>
      <c r="E93" s="39">
        <v>727.73</v>
      </c>
      <c r="F93" s="38">
        <v>1</v>
      </c>
      <c r="G93" s="38">
        <v>0.1</v>
      </c>
      <c r="H93" s="40">
        <v>45552</v>
      </c>
      <c r="I93" s="39">
        <v>229.23</v>
      </c>
      <c r="J93" s="41">
        <v>727.73</v>
      </c>
      <c r="K93" s="41">
        <v>72.77300000000001</v>
      </c>
      <c r="L93" s="41">
        <f t="shared" si="3"/>
        <v>654.95699999999999</v>
      </c>
      <c r="M93" s="42"/>
      <c r="N93" s="43" t="str">
        <f t="shared" ca="1" si="2"/>
        <v/>
      </c>
    </row>
    <row r="94" spans="1:14" x14ac:dyDescent="0.3">
      <c r="A94" s="29" t="s">
        <v>74</v>
      </c>
      <c r="B94" s="30" t="s">
        <v>38</v>
      </c>
      <c r="C94" s="38" t="s">
        <v>18</v>
      </c>
      <c r="D94" s="38" t="s">
        <v>39</v>
      </c>
      <c r="E94" s="39">
        <v>875.41</v>
      </c>
      <c r="F94" s="38">
        <v>13</v>
      </c>
      <c r="G94" s="38">
        <v>0.15</v>
      </c>
      <c r="H94" s="40">
        <v>45552</v>
      </c>
      <c r="I94" s="39">
        <v>334.84</v>
      </c>
      <c r="J94" s="41">
        <v>11380.33</v>
      </c>
      <c r="K94" s="41">
        <v>1707.0494999999999</v>
      </c>
      <c r="L94" s="41">
        <f t="shared" si="3"/>
        <v>9673.2805000000008</v>
      </c>
      <c r="M94" s="42"/>
      <c r="N94" s="43" t="str">
        <f t="shared" ca="1" si="2"/>
        <v/>
      </c>
    </row>
    <row r="95" spans="1:14" x14ac:dyDescent="0.3">
      <c r="A95" s="29" t="s">
        <v>67</v>
      </c>
      <c r="B95" s="30" t="s">
        <v>23</v>
      </c>
      <c r="C95" s="38" t="s">
        <v>11</v>
      </c>
      <c r="D95" s="38" t="s">
        <v>21</v>
      </c>
      <c r="E95" s="39">
        <v>1158.94</v>
      </c>
      <c r="F95" s="38">
        <v>19</v>
      </c>
      <c r="G95" s="38">
        <v>0.2</v>
      </c>
      <c r="H95" s="40">
        <v>45553</v>
      </c>
      <c r="I95" s="39">
        <v>231.79</v>
      </c>
      <c r="J95" s="41">
        <v>22019.86</v>
      </c>
      <c r="K95" s="41">
        <v>4403.9720000000007</v>
      </c>
      <c r="L95" s="41">
        <f t="shared" si="3"/>
        <v>17615.887999999999</v>
      </c>
      <c r="M95" s="42"/>
      <c r="N95" s="43" t="str">
        <f t="shared" ca="1" si="2"/>
        <v/>
      </c>
    </row>
    <row r="96" spans="1:14" x14ac:dyDescent="0.3">
      <c r="A96" s="29" t="s">
        <v>75</v>
      </c>
      <c r="B96" s="30" t="s">
        <v>47</v>
      </c>
      <c r="C96" s="38" t="s">
        <v>20</v>
      </c>
      <c r="D96" s="38" t="s">
        <v>12</v>
      </c>
      <c r="E96" s="39">
        <v>966.3</v>
      </c>
      <c r="F96" s="38">
        <v>2</v>
      </c>
      <c r="G96" s="38">
        <v>0.15</v>
      </c>
      <c r="H96" s="40">
        <v>45557</v>
      </c>
      <c r="I96" s="39">
        <v>328.54</v>
      </c>
      <c r="J96" s="41">
        <v>1932.6</v>
      </c>
      <c r="K96" s="41">
        <v>289.89</v>
      </c>
      <c r="L96" s="41">
        <f t="shared" si="3"/>
        <v>1642.71</v>
      </c>
      <c r="M96" s="42"/>
      <c r="N96" s="43" t="str">
        <f t="shared" ca="1" si="2"/>
        <v/>
      </c>
    </row>
    <row r="97" spans="1:14" x14ac:dyDescent="0.3">
      <c r="A97" s="29" t="s">
        <v>68</v>
      </c>
      <c r="B97" s="30" t="s">
        <v>17</v>
      </c>
      <c r="C97" s="38" t="s">
        <v>20</v>
      </c>
      <c r="D97" s="38" t="s">
        <v>12</v>
      </c>
      <c r="E97" s="39">
        <v>917.48</v>
      </c>
      <c r="F97" s="38">
        <v>6</v>
      </c>
      <c r="G97" s="38">
        <v>0</v>
      </c>
      <c r="H97" s="40">
        <v>45558</v>
      </c>
      <c r="I97" s="39">
        <v>366.99</v>
      </c>
      <c r="J97" s="41">
        <v>5504.88</v>
      </c>
      <c r="K97" s="41">
        <v>0</v>
      </c>
      <c r="L97" s="41">
        <f t="shared" si="3"/>
        <v>5504.88</v>
      </c>
      <c r="M97" s="42"/>
      <c r="N97" s="43" t="str">
        <f t="shared" ca="1" si="2"/>
        <v/>
      </c>
    </row>
    <row r="98" spans="1:14" x14ac:dyDescent="0.3">
      <c r="A98" s="29" t="s">
        <v>41</v>
      </c>
      <c r="B98" s="30" t="s">
        <v>61</v>
      </c>
      <c r="C98" s="38" t="s">
        <v>11</v>
      </c>
      <c r="D98" s="38" t="s">
        <v>27</v>
      </c>
      <c r="E98" s="39">
        <v>1172.97</v>
      </c>
      <c r="F98" s="38">
        <v>7</v>
      </c>
      <c r="G98" s="38">
        <v>0.15</v>
      </c>
      <c r="H98" s="40">
        <v>45559</v>
      </c>
      <c r="I98" s="39">
        <v>348.96</v>
      </c>
      <c r="J98" s="41">
        <v>8210.7900000000009</v>
      </c>
      <c r="K98" s="41">
        <v>1231.6185</v>
      </c>
      <c r="L98" s="41">
        <f t="shared" si="3"/>
        <v>6979.1715000000004</v>
      </c>
      <c r="M98" s="42"/>
      <c r="N98" s="43" t="str">
        <f t="shared" ca="1" si="2"/>
        <v/>
      </c>
    </row>
    <row r="99" spans="1:14" x14ac:dyDescent="0.3">
      <c r="A99" s="29" t="s">
        <v>57</v>
      </c>
      <c r="B99" s="30" t="s">
        <v>23</v>
      </c>
      <c r="C99" s="38" t="s">
        <v>24</v>
      </c>
      <c r="D99" s="38" t="s">
        <v>15</v>
      </c>
      <c r="E99" s="39">
        <v>1205.82</v>
      </c>
      <c r="F99" s="38">
        <v>11</v>
      </c>
      <c r="G99" s="38">
        <v>0.1</v>
      </c>
      <c r="H99" s="40">
        <v>45559</v>
      </c>
      <c r="I99" s="39">
        <v>542.62</v>
      </c>
      <c r="J99" s="41">
        <v>13264.019999999999</v>
      </c>
      <c r="K99" s="41">
        <v>1326.402</v>
      </c>
      <c r="L99" s="41">
        <f t="shared" si="3"/>
        <v>11937.617999999999</v>
      </c>
      <c r="M99" s="42"/>
      <c r="N99" s="43" t="str">
        <f t="shared" ca="1" si="2"/>
        <v/>
      </c>
    </row>
    <row r="100" spans="1:14" x14ac:dyDescent="0.3">
      <c r="A100" s="29" t="s">
        <v>16</v>
      </c>
      <c r="B100" s="30" t="s">
        <v>64</v>
      </c>
      <c r="C100" s="38" t="s">
        <v>11</v>
      </c>
      <c r="D100" s="38" t="s">
        <v>39</v>
      </c>
      <c r="E100" s="39">
        <v>826.93</v>
      </c>
      <c r="F100" s="38">
        <v>10</v>
      </c>
      <c r="G100" s="38">
        <v>0.2</v>
      </c>
      <c r="H100" s="40">
        <v>45564</v>
      </c>
      <c r="I100" s="39">
        <v>297.69</v>
      </c>
      <c r="J100" s="41">
        <v>8269.2999999999993</v>
      </c>
      <c r="K100" s="41">
        <v>1653.86</v>
      </c>
      <c r="L100" s="41">
        <f t="shared" si="3"/>
        <v>6615.44</v>
      </c>
      <c r="M100" s="42"/>
      <c r="N100" s="43" t="str">
        <f t="shared" ca="1" si="2"/>
        <v/>
      </c>
    </row>
    <row r="101" spans="1:14" x14ac:dyDescent="0.3">
      <c r="A101" s="29" t="s">
        <v>67</v>
      </c>
      <c r="B101" s="30" t="s">
        <v>23</v>
      </c>
      <c r="C101" s="38" t="s">
        <v>34</v>
      </c>
      <c r="D101" s="38" t="s">
        <v>15</v>
      </c>
      <c r="E101" s="39">
        <v>902.19</v>
      </c>
      <c r="F101" s="38">
        <v>12</v>
      </c>
      <c r="G101" s="38">
        <v>0</v>
      </c>
      <c r="H101" s="40">
        <v>45564</v>
      </c>
      <c r="I101" s="39">
        <v>451.1</v>
      </c>
      <c r="J101" s="41">
        <v>10826.28</v>
      </c>
      <c r="K101" s="41">
        <v>0</v>
      </c>
      <c r="L101" s="41">
        <f t="shared" si="3"/>
        <v>10826.28</v>
      </c>
      <c r="M101" s="42"/>
      <c r="N101" s="43" t="str">
        <f t="shared" ca="1" si="2"/>
        <v/>
      </c>
    </row>
    <row r="102" spans="1:14" x14ac:dyDescent="0.3">
      <c r="A102" s="29" t="s">
        <v>74</v>
      </c>
      <c r="B102" s="30" t="s">
        <v>38</v>
      </c>
      <c r="C102" s="38" t="s">
        <v>24</v>
      </c>
      <c r="D102" s="38" t="s">
        <v>12</v>
      </c>
      <c r="E102" s="39">
        <v>585.97</v>
      </c>
      <c r="F102" s="38">
        <v>17</v>
      </c>
      <c r="G102" s="38">
        <v>0.1</v>
      </c>
      <c r="H102" s="40">
        <v>45565</v>
      </c>
      <c r="I102" s="39">
        <v>210.95</v>
      </c>
      <c r="J102" s="41">
        <v>9961.49</v>
      </c>
      <c r="K102" s="41">
        <v>996.149</v>
      </c>
      <c r="L102" s="41">
        <f t="shared" si="3"/>
        <v>8965.3410000000003</v>
      </c>
      <c r="M102" s="42"/>
      <c r="N102" s="43" t="str">
        <f t="shared" ca="1" si="2"/>
        <v/>
      </c>
    </row>
    <row r="103" spans="1:14" x14ac:dyDescent="0.3">
      <c r="A103" s="29" t="s">
        <v>60</v>
      </c>
      <c r="B103" s="30" t="s">
        <v>26</v>
      </c>
      <c r="C103" s="38" t="s">
        <v>24</v>
      </c>
      <c r="D103" s="38" t="s">
        <v>15</v>
      </c>
      <c r="E103" s="39">
        <v>990.19</v>
      </c>
      <c r="F103" s="38">
        <v>8</v>
      </c>
      <c r="G103" s="38">
        <v>0.1</v>
      </c>
      <c r="H103" s="40">
        <v>45565</v>
      </c>
      <c r="I103" s="39">
        <v>445.59</v>
      </c>
      <c r="J103" s="41">
        <v>7921.52</v>
      </c>
      <c r="K103" s="41">
        <v>792.15200000000004</v>
      </c>
      <c r="L103" s="41">
        <f t="shared" si="3"/>
        <v>7129.3680000000004</v>
      </c>
      <c r="M103" s="42"/>
      <c r="N103" s="43" t="str">
        <f t="shared" ca="1" si="2"/>
        <v/>
      </c>
    </row>
    <row r="104" spans="1:14" x14ac:dyDescent="0.3">
      <c r="A104" s="29" t="s">
        <v>44</v>
      </c>
      <c r="B104" s="30" t="s">
        <v>56</v>
      </c>
      <c r="C104" s="38" t="s">
        <v>34</v>
      </c>
      <c r="D104" s="38" t="s">
        <v>21</v>
      </c>
      <c r="E104" s="39">
        <v>1014.09</v>
      </c>
      <c r="F104" s="38">
        <v>13</v>
      </c>
      <c r="G104" s="38">
        <v>0.2</v>
      </c>
      <c r="H104" s="40">
        <v>45567</v>
      </c>
      <c r="I104" s="39">
        <v>202.82</v>
      </c>
      <c r="J104" s="41">
        <v>13183.17</v>
      </c>
      <c r="K104" s="41">
        <v>2636.634</v>
      </c>
      <c r="L104" s="41">
        <f t="shared" si="3"/>
        <v>10546.536</v>
      </c>
      <c r="M104" s="42"/>
      <c r="N104" s="43" t="str">
        <f t="shared" ca="1" si="2"/>
        <v/>
      </c>
    </row>
    <row r="105" spans="1:14" x14ac:dyDescent="0.3">
      <c r="A105" s="29" t="s">
        <v>13</v>
      </c>
      <c r="B105" s="30" t="s">
        <v>48</v>
      </c>
      <c r="C105" s="38" t="s">
        <v>24</v>
      </c>
      <c r="D105" s="38" t="s">
        <v>21</v>
      </c>
      <c r="E105" s="39">
        <v>925.29</v>
      </c>
      <c r="F105" s="38">
        <v>17</v>
      </c>
      <c r="G105" s="38">
        <v>0</v>
      </c>
      <c r="H105" s="40">
        <v>45570</v>
      </c>
      <c r="I105" s="39">
        <v>231.32</v>
      </c>
      <c r="J105" s="41">
        <v>15729.93</v>
      </c>
      <c r="K105" s="41">
        <v>0</v>
      </c>
      <c r="L105" s="41">
        <f t="shared" si="3"/>
        <v>15729.93</v>
      </c>
      <c r="M105" s="42"/>
      <c r="N105" s="43" t="str">
        <f t="shared" ca="1" si="2"/>
        <v/>
      </c>
    </row>
    <row r="106" spans="1:14" x14ac:dyDescent="0.3">
      <c r="A106" s="29" t="s">
        <v>54</v>
      </c>
      <c r="B106" s="30" t="s">
        <v>47</v>
      </c>
      <c r="C106" s="38" t="s">
        <v>18</v>
      </c>
      <c r="D106" s="38" t="s">
        <v>27</v>
      </c>
      <c r="E106" s="39">
        <v>1286.54</v>
      </c>
      <c r="F106" s="38">
        <v>8</v>
      </c>
      <c r="G106" s="38">
        <v>0</v>
      </c>
      <c r="H106" s="40">
        <v>45575</v>
      </c>
      <c r="I106" s="39">
        <v>450.29</v>
      </c>
      <c r="J106" s="41">
        <v>10292.32</v>
      </c>
      <c r="K106" s="41">
        <v>0</v>
      </c>
      <c r="L106" s="41">
        <f t="shared" si="3"/>
        <v>10292.32</v>
      </c>
      <c r="M106" s="42"/>
      <c r="N106" s="43" t="str">
        <f t="shared" ca="1" si="2"/>
        <v/>
      </c>
    </row>
    <row r="107" spans="1:14" x14ac:dyDescent="0.3">
      <c r="A107" s="29" t="s">
        <v>37</v>
      </c>
      <c r="B107" s="30" t="s">
        <v>64</v>
      </c>
      <c r="C107" s="38" t="s">
        <v>20</v>
      </c>
      <c r="D107" s="38" t="s">
        <v>12</v>
      </c>
      <c r="E107" s="39">
        <v>961.62</v>
      </c>
      <c r="F107" s="38">
        <v>8</v>
      </c>
      <c r="G107" s="38">
        <v>0.2</v>
      </c>
      <c r="H107" s="40">
        <v>45577</v>
      </c>
      <c r="I107" s="39">
        <v>307.72000000000003</v>
      </c>
      <c r="J107" s="41">
        <v>7692.96</v>
      </c>
      <c r="K107" s="41">
        <v>1538.5920000000001</v>
      </c>
      <c r="L107" s="41">
        <f t="shared" si="3"/>
        <v>6154.3680000000004</v>
      </c>
      <c r="M107" s="42"/>
      <c r="N107" s="43" t="str">
        <f t="shared" ca="1" si="2"/>
        <v/>
      </c>
    </row>
    <row r="108" spans="1:14" x14ac:dyDescent="0.3">
      <c r="A108" s="29" t="s">
        <v>44</v>
      </c>
      <c r="B108" s="30" t="s">
        <v>23</v>
      </c>
      <c r="C108" s="38" t="s">
        <v>18</v>
      </c>
      <c r="D108" s="38" t="s">
        <v>12</v>
      </c>
      <c r="E108" s="39">
        <v>1081.1400000000001</v>
      </c>
      <c r="F108" s="38">
        <v>19</v>
      </c>
      <c r="G108" s="38">
        <v>0.15</v>
      </c>
      <c r="H108" s="40">
        <v>45577</v>
      </c>
      <c r="I108" s="39">
        <v>367.59</v>
      </c>
      <c r="J108" s="41">
        <v>20541.660000000003</v>
      </c>
      <c r="K108" s="41">
        <v>3081.2490000000003</v>
      </c>
      <c r="L108" s="41">
        <f t="shared" si="3"/>
        <v>17460.411000000004</v>
      </c>
      <c r="M108" s="42"/>
      <c r="N108" s="43" t="str">
        <f t="shared" ca="1" si="2"/>
        <v/>
      </c>
    </row>
    <row r="109" spans="1:14" x14ac:dyDescent="0.3">
      <c r="A109" s="29" t="s">
        <v>58</v>
      </c>
      <c r="B109" s="30" t="s">
        <v>23</v>
      </c>
      <c r="C109" s="38" t="s">
        <v>11</v>
      </c>
      <c r="D109" s="38" t="s">
        <v>15</v>
      </c>
      <c r="E109" s="39">
        <v>1923.66</v>
      </c>
      <c r="F109" s="38">
        <v>9</v>
      </c>
      <c r="G109" s="38">
        <v>0.2</v>
      </c>
      <c r="H109" s="40">
        <v>45580</v>
      </c>
      <c r="I109" s="39">
        <v>769.46</v>
      </c>
      <c r="J109" s="41">
        <v>17312.940000000002</v>
      </c>
      <c r="K109" s="41">
        <v>3462.5880000000006</v>
      </c>
      <c r="L109" s="41">
        <f t="shared" si="3"/>
        <v>13850.352000000003</v>
      </c>
      <c r="M109" s="42"/>
      <c r="N109" s="43" t="str">
        <f t="shared" ca="1" si="2"/>
        <v/>
      </c>
    </row>
    <row r="110" spans="1:14" x14ac:dyDescent="0.3">
      <c r="A110" s="29" t="s">
        <v>54</v>
      </c>
      <c r="B110" s="30" t="s">
        <v>66</v>
      </c>
      <c r="C110" s="38" t="s">
        <v>34</v>
      </c>
      <c r="D110" s="38" t="s">
        <v>15</v>
      </c>
      <c r="E110" s="39">
        <v>728.71</v>
      </c>
      <c r="F110" s="38">
        <v>14</v>
      </c>
      <c r="G110" s="38">
        <v>0.1</v>
      </c>
      <c r="H110" s="40">
        <v>45581</v>
      </c>
      <c r="I110" s="39">
        <v>327.92</v>
      </c>
      <c r="J110" s="41">
        <v>10201.94</v>
      </c>
      <c r="K110" s="41">
        <v>1020.1940000000001</v>
      </c>
      <c r="L110" s="41">
        <f t="shared" si="3"/>
        <v>9181.746000000001</v>
      </c>
      <c r="M110" s="42"/>
      <c r="N110" s="43" t="str">
        <f t="shared" ca="1" si="2"/>
        <v/>
      </c>
    </row>
    <row r="111" spans="1:14" x14ac:dyDescent="0.3">
      <c r="A111" s="29" t="s">
        <v>9</v>
      </c>
      <c r="B111" s="30" t="s">
        <v>33</v>
      </c>
      <c r="C111" s="38" t="s">
        <v>34</v>
      </c>
      <c r="D111" s="38" t="s">
        <v>15</v>
      </c>
      <c r="E111" s="39">
        <v>1301.8900000000001</v>
      </c>
      <c r="F111" s="38">
        <v>7</v>
      </c>
      <c r="G111" s="38">
        <v>0.15</v>
      </c>
      <c r="H111" s="40">
        <v>45581</v>
      </c>
      <c r="I111" s="39">
        <v>553.29999999999995</v>
      </c>
      <c r="J111" s="41">
        <v>9113.2300000000014</v>
      </c>
      <c r="K111" s="41">
        <v>1366.9845000000003</v>
      </c>
      <c r="L111" s="41">
        <f t="shared" si="3"/>
        <v>7746.2455000000009</v>
      </c>
      <c r="M111" s="42"/>
      <c r="N111" s="43" t="str">
        <f t="shared" ca="1" si="2"/>
        <v/>
      </c>
    </row>
    <row r="112" spans="1:14" x14ac:dyDescent="0.3">
      <c r="A112" s="29" t="s">
        <v>70</v>
      </c>
      <c r="B112" s="30" t="s">
        <v>66</v>
      </c>
      <c r="C112" s="38" t="s">
        <v>18</v>
      </c>
      <c r="D112" s="38" t="s">
        <v>12</v>
      </c>
      <c r="E112" s="39">
        <v>980.18</v>
      </c>
      <c r="F112" s="38">
        <v>16</v>
      </c>
      <c r="G112" s="38">
        <v>0.1</v>
      </c>
      <c r="H112" s="40">
        <v>45582</v>
      </c>
      <c r="I112" s="39">
        <v>352.86</v>
      </c>
      <c r="J112" s="41">
        <v>15682.88</v>
      </c>
      <c r="K112" s="41">
        <v>1568.288</v>
      </c>
      <c r="L112" s="41">
        <f t="shared" si="3"/>
        <v>14114.591999999999</v>
      </c>
      <c r="M112" s="42"/>
      <c r="N112" s="43" t="str">
        <f t="shared" ca="1" si="2"/>
        <v/>
      </c>
    </row>
    <row r="113" spans="1:14" x14ac:dyDescent="0.3">
      <c r="A113" s="29" t="s">
        <v>74</v>
      </c>
      <c r="B113" s="30" t="s">
        <v>23</v>
      </c>
      <c r="C113" s="38" t="s">
        <v>11</v>
      </c>
      <c r="D113" s="38" t="s">
        <v>15</v>
      </c>
      <c r="E113" s="39">
        <v>697.57</v>
      </c>
      <c r="F113" s="38">
        <v>17</v>
      </c>
      <c r="G113" s="38">
        <v>0.1</v>
      </c>
      <c r="H113" s="40">
        <v>45584</v>
      </c>
      <c r="I113" s="39">
        <v>313.91000000000003</v>
      </c>
      <c r="J113" s="41">
        <v>11858.69</v>
      </c>
      <c r="K113" s="41">
        <v>1185.8690000000001</v>
      </c>
      <c r="L113" s="41">
        <f t="shared" si="3"/>
        <v>10672.821</v>
      </c>
      <c r="M113" s="42"/>
      <c r="N113" s="43" t="str">
        <f t="shared" ca="1" si="2"/>
        <v/>
      </c>
    </row>
    <row r="114" spans="1:14" x14ac:dyDescent="0.3">
      <c r="A114" s="29" t="s">
        <v>46</v>
      </c>
      <c r="B114" s="30" t="s">
        <v>71</v>
      </c>
      <c r="C114" s="38" t="s">
        <v>11</v>
      </c>
      <c r="D114" s="38" t="s">
        <v>27</v>
      </c>
      <c r="E114" s="39">
        <v>1193.6099999999999</v>
      </c>
      <c r="F114" s="38">
        <v>1</v>
      </c>
      <c r="G114" s="38">
        <v>0.15</v>
      </c>
      <c r="H114" s="40">
        <v>45584</v>
      </c>
      <c r="I114" s="39">
        <v>355.1</v>
      </c>
      <c r="J114" s="41">
        <v>1193.6099999999999</v>
      </c>
      <c r="K114" s="41">
        <v>179.04149999999998</v>
      </c>
      <c r="L114" s="41">
        <f t="shared" si="3"/>
        <v>1014.5684999999999</v>
      </c>
      <c r="M114" s="42"/>
      <c r="N114" s="43" t="str">
        <f t="shared" ca="1" si="2"/>
        <v/>
      </c>
    </row>
    <row r="115" spans="1:14" x14ac:dyDescent="0.3">
      <c r="A115" s="29" t="s">
        <v>32</v>
      </c>
      <c r="B115" s="30" t="s">
        <v>38</v>
      </c>
      <c r="C115" s="38" t="s">
        <v>20</v>
      </c>
      <c r="D115" s="38" t="s">
        <v>21</v>
      </c>
      <c r="E115" s="39">
        <v>771.02</v>
      </c>
      <c r="F115" s="38">
        <v>1</v>
      </c>
      <c r="G115" s="38">
        <v>0</v>
      </c>
      <c r="H115" s="40">
        <v>45585</v>
      </c>
      <c r="I115" s="39">
        <v>192.76</v>
      </c>
      <c r="J115" s="41">
        <v>771.02</v>
      </c>
      <c r="K115" s="41">
        <v>0</v>
      </c>
      <c r="L115" s="41">
        <f t="shared" si="3"/>
        <v>771.02</v>
      </c>
      <c r="M115" s="42"/>
      <c r="N115" s="43" t="str">
        <f t="shared" ca="1" si="2"/>
        <v/>
      </c>
    </row>
    <row r="116" spans="1:14" x14ac:dyDescent="0.3">
      <c r="A116" s="29" t="s">
        <v>67</v>
      </c>
      <c r="B116" s="30" t="s">
        <v>69</v>
      </c>
      <c r="C116" s="38" t="s">
        <v>24</v>
      </c>
      <c r="D116" s="38" t="s">
        <v>15</v>
      </c>
      <c r="E116" s="39">
        <v>661.09</v>
      </c>
      <c r="F116" s="38">
        <v>1</v>
      </c>
      <c r="G116" s="38">
        <v>0.2</v>
      </c>
      <c r="H116" s="40">
        <v>45593</v>
      </c>
      <c r="I116" s="39">
        <v>264.44</v>
      </c>
      <c r="J116" s="41">
        <v>661.09</v>
      </c>
      <c r="K116" s="41">
        <v>132.21800000000002</v>
      </c>
      <c r="L116" s="41">
        <f t="shared" si="3"/>
        <v>528.87200000000007</v>
      </c>
      <c r="M116" s="42"/>
      <c r="N116" s="43" t="str">
        <f t="shared" ca="1" si="2"/>
        <v/>
      </c>
    </row>
    <row r="117" spans="1:14" x14ac:dyDescent="0.3">
      <c r="A117" s="29" t="s">
        <v>13</v>
      </c>
      <c r="B117" s="30" t="s">
        <v>55</v>
      </c>
      <c r="C117" s="38" t="s">
        <v>11</v>
      </c>
      <c r="D117" s="38" t="s">
        <v>21</v>
      </c>
      <c r="E117" s="39">
        <v>688.83</v>
      </c>
      <c r="F117" s="38">
        <v>15</v>
      </c>
      <c r="G117" s="38">
        <v>0</v>
      </c>
      <c r="H117" s="40">
        <v>45595</v>
      </c>
      <c r="I117" s="39">
        <v>172.21</v>
      </c>
      <c r="J117" s="41">
        <v>10332.450000000001</v>
      </c>
      <c r="K117" s="41">
        <v>0</v>
      </c>
      <c r="L117" s="41">
        <f t="shared" si="3"/>
        <v>10332.450000000001</v>
      </c>
      <c r="M117" s="42"/>
      <c r="N117" s="43" t="str">
        <f t="shared" ca="1" si="2"/>
        <v/>
      </c>
    </row>
    <row r="118" spans="1:14" x14ac:dyDescent="0.3">
      <c r="A118" s="29" t="s">
        <v>73</v>
      </c>
      <c r="B118" s="30" t="s">
        <v>29</v>
      </c>
      <c r="C118" s="38" t="s">
        <v>34</v>
      </c>
      <c r="D118" s="38" t="s">
        <v>12</v>
      </c>
      <c r="E118" s="39">
        <v>1249.0999999999999</v>
      </c>
      <c r="F118" s="38">
        <v>4</v>
      </c>
      <c r="G118" s="38">
        <v>0.05</v>
      </c>
      <c r="H118" s="40">
        <v>45597</v>
      </c>
      <c r="I118" s="39">
        <v>474.66</v>
      </c>
      <c r="J118" s="41">
        <v>4996.3999999999996</v>
      </c>
      <c r="K118" s="41">
        <v>249.82</v>
      </c>
      <c r="L118" s="41">
        <f t="shared" si="3"/>
        <v>4746.58</v>
      </c>
      <c r="M118" s="42"/>
      <c r="N118" s="43" t="str">
        <f t="shared" ca="1" si="2"/>
        <v/>
      </c>
    </row>
    <row r="119" spans="1:14" x14ac:dyDescent="0.3">
      <c r="A119" s="29" t="s">
        <v>44</v>
      </c>
      <c r="B119" s="30" t="s">
        <v>23</v>
      </c>
      <c r="C119" s="38" t="s">
        <v>18</v>
      </c>
      <c r="D119" s="38" t="s">
        <v>39</v>
      </c>
      <c r="E119" s="39">
        <v>1014.22</v>
      </c>
      <c r="F119" s="38">
        <v>14</v>
      </c>
      <c r="G119" s="38">
        <v>0.05</v>
      </c>
      <c r="H119" s="40">
        <v>45599</v>
      </c>
      <c r="I119" s="39">
        <v>433.58</v>
      </c>
      <c r="J119" s="41">
        <v>14199.08</v>
      </c>
      <c r="K119" s="41">
        <v>709.95400000000006</v>
      </c>
      <c r="L119" s="41">
        <f t="shared" si="3"/>
        <v>13489.126</v>
      </c>
      <c r="M119" s="42"/>
      <c r="N119" s="43" t="str">
        <f t="shared" ca="1" si="2"/>
        <v/>
      </c>
    </row>
    <row r="120" spans="1:14" x14ac:dyDescent="0.3">
      <c r="A120" s="29" t="s">
        <v>54</v>
      </c>
      <c r="B120" s="30" t="s">
        <v>48</v>
      </c>
      <c r="C120" s="38" t="s">
        <v>18</v>
      </c>
      <c r="D120" s="38" t="s">
        <v>12</v>
      </c>
      <c r="E120" s="39">
        <v>1010.58</v>
      </c>
      <c r="F120" s="38">
        <v>2</v>
      </c>
      <c r="G120" s="38">
        <v>0.15</v>
      </c>
      <c r="H120" s="40">
        <v>45605</v>
      </c>
      <c r="I120" s="39">
        <v>343.6</v>
      </c>
      <c r="J120" s="41">
        <v>2021.16</v>
      </c>
      <c r="K120" s="41">
        <v>303.17399999999998</v>
      </c>
      <c r="L120" s="41">
        <f t="shared" si="3"/>
        <v>1717.9860000000001</v>
      </c>
      <c r="M120" s="42"/>
      <c r="N120" s="43" t="str">
        <f t="shared" ca="1" si="2"/>
        <v/>
      </c>
    </row>
    <row r="121" spans="1:14" x14ac:dyDescent="0.3">
      <c r="A121" s="29" t="s">
        <v>30</v>
      </c>
      <c r="B121" s="30" t="s">
        <v>59</v>
      </c>
      <c r="C121" s="38" t="s">
        <v>24</v>
      </c>
      <c r="D121" s="38" t="s">
        <v>27</v>
      </c>
      <c r="E121" s="39">
        <v>957.29</v>
      </c>
      <c r="F121" s="38">
        <v>4</v>
      </c>
      <c r="G121" s="38">
        <v>0.05</v>
      </c>
      <c r="H121" s="40">
        <v>45605</v>
      </c>
      <c r="I121" s="39">
        <v>318.3</v>
      </c>
      <c r="J121" s="41">
        <v>3829.16</v>
      </c>
      <c r="K121" s="41">
        <v>191.458</v>
      </c>
      <c r="L121" s="41">
        <f t="shared" si="3"/>
        <v>3637.7019999999998</v>
      </c>
      <c r="M121" s="42"/>
      <c r="N121" s="43" t="str">
        <f t="shared" ca="1" si="2"/>
        <v/>
      </c>
    </row>
    <row r="122" spans="1:14" x14ac:dyDescent="0.3">
      <c r="A122" s="29" t="s">
        <v>28</v>
      </c>
      <c r="B122" s="30" t="s">
        <v>45</v>
      </c>
      <c r="C122" s="38" t="s">
        <v>24</v>
      </c>
      <c r="D122" s="38" t="s">
        <v>27</v>
      </c>
      <c r="E122" s="39">
        <v>1077.92</v>
      </c>
      <c r="F122" s="38">
        <v>3</v>
      </c>
      <c r="G122" s="38">
        <v>0.05</v>
      </c>
      <c r="H122" s="40">
        <v>45608</v>
      </c>
      <c r="I122" s="39">
        <v>358.41</v>
      </c>
      <c r="J122" s="41">
        <v>3233.76</v>
      </c>
      <c r="K122" s="41">
        <v>161.68800000000002</v>
      </c>
      <c r="L122" s="41">
        <f t="shared" si="3"/>
        <v>3072.0720000000001</v>
      </c>
      <c r="M122" s="42"/>
      <c r="N122" s="43" t="str">
        <f t="shared" ca="1" si="2"/>
        <v/>
      </c>
    </row>
    <row r="123" spans="1:14" x14ac:dyDescent="0.3">
      <c r="A123" s="29" t="s">
        <v>52</v>
      </c>
      <c r="B123" s="30" t="s">
        <v>50</v>
      </c>
      <c r="C123" s="38" t="s">
        <v>20</v>
      </c>
      <c r="D123" s="38" t="s">
        <v>15</v>
      </c>
      <c r="E123" s="39">
        <v>1163.01</v>
      </c>
      <c r="F123" s="38">
        <v>5</v>
      </c>
      <c r="G123" s="38">
        <v>0</v>
      </c>
      <c r="H123" s="40">
        <v>45611</v>
      </c>
      <c r="I123" s="39">
        <v>581.5</v>
      </c>
      <c r="J123" s="41">
        <v>5815.05</v>
      </c>
      <c r="K123" s="41">
        <v>0</v>
      </c>
      <c r="L123" s="41">
        <f t="shared" si="3"/>
        <v>5815.05</v>
      </c>
      <c r="M123" s="42"/>
      <c r="N123" s="43" t="str">
        <f t="shared" ca="1" si="2"/>
        <v/>
      </c>
    </row>
    <row r="124" spans="1:14" x14ac:dyDescent="0.3">
      <c r="A124" s="29" t="s">
        <v>54</v>
      </c>
      <c r="B124" s="30" t="s">
        <v>45</v>
      </c>
      <c r="C124" s="38" t="s">
        <v>18</v>
      </c>
      <c r="D124" s="38" t="s">
        <v>39</v>
      </c>
      <c r="E124" s="39">
        <v>1014.56</v>
      </c>
      <c r="F124" s="38">
        <v>10</v>
      </c>
      <c r="G124" s="38">
        <v>0.1</v>
      </c>
      <c r="H124" s="40">
        <v>45612</v>
      </c>
      <c r="I124" s="39">
        <v>410.9</v>
      </c>
      <c r="J124" s="41">
        <v>10145.599999999999</v>
      </c>
      <c r="K124" s="41">
        <v>1014.56</v>
      </c>
      <c r="L124" s="41">
        <f t="shared" si="3"/>
        <v>9131.0399999999991</v>
      </c>
      <c r="M124" s="42"/>
      <c r="N124" s="43" t="str">
        <f t="shared" ca="1" si="2"/>
        <v/>
      </c>
    </row>
    <row r="125" spans="1:14" x14ac:dyDescent="0.3">
      <c r="A125" s="29" t="s">
        <v>9</v>
      </c>
      <c r="B125" s="30" t="s">
        <v>17</v>
      </c>
      <c r="C125" s="38" t="s">
        <v>20</v>
      </c>
      <c r="D125" s="38" t="s">
        <v>21</v>
      </c>
      <c r="E125" s="39">
        <v>718.04</v>
      </c>
      <c r="F125" s="38">
        <v>14</v>
      </c>
      <c r="G125" s="38">
        <v>0</v>
      </c>
      <c r="H125" s="40">
        <v>45613</v>
      </c>
      <c r="I125" s="39">
        <v>179.51</v>
      </c>
      <c r="J125" s="41">
        <v>10052.56</v>
      </c>
      <c r="K125" s="41">
        <v>0</v>
      </c>
      <c r="L125" s="41">
        <f t="shared" si="3"/>
        <v>10052.56</v>
      </c>
      <c r="M125" s="42"/>
      <c r="N125" s="43" t="str">
        <f t="shared" ca="1" si="2"/>
        <v/>
      </c>
    </row>
    <row r="126" spans="1:14" x14ac:dyDescent="0.3">
      <c r="A126" s="29" t="s">
        <v>72</v>
      </c>
      <c r="B126" s="30" t="s">
        <v>17</v>
      </c>
      <c r="C126" s="38" t="s">
        <v>34</v>
      </c>
      <c r="D126" s="38" t="s">
        <v>15</v>
      </c>
      <c r="E126" s="39">
        <v>1277.8499999999999</v>
      </c>
      <c r="F126" s="38">
        <v>18</v>
      </c>
      <c r="G126" s="38">
        <v>0.2</v>
      </c>
      <c r="H126" s="40">
        <v>45613</v>
      </c>
      <c r="I126" s="39">
        <v>511.14</v>
      </c>
      <c r="J126" s="41">
        <v>23001.3</v>
      </c>
      <c r="K126" s="41">
        <v>4600.26</v>
      </c>
      <c r="L126" s="41">
        <f t="shared" si="3"/>
        <v>18401.04</v>
      </c>
      <c r="M126" s="42"/>
      <c r="N126" s="43" t="str">
        <f t="shared" ca="1" si="2"/>
        <v/>
      </c>
    </row>
    <row r="127" spans="1:14" x14ac:dyDescent="0.3">
      <c r="A127" s="29" t="s">
        <v>70</v>
      </c>
      <c r="B127" s="30" t="s">
        <v>23</v>
      </c>
      <c r="C127" s="38" t="s">
        <v>24</v>
      </c>
      <c r="D127" s="38" t="s">
        <v>21</v>
      </c>
      <c r="E127" s="39">
        <v>706.73</v>
      </c>
      <c r="F127" s="38">
        <v>1</v>
      </c>
      <c r="G127" s="38">
        <v>0.15</v>
      </c>
      <c r="H127" s="40">
        <v>45613</v>
      </c>
      <c r="I127" s="39">
        <v>150.18</v>
      </c>
      <c r="J127" s="41">
        <v>706.73</v>
      </c>
      <c r="K127" s="41">
        <v>106.0095</v>
      </c>
      <c r="L127" s="41">
        <f t="shared" si="3"/>
        <v>600.72050000000002</v>
      </c>
      <c r="M127" s="42"/>
      <c r="N127" s="43" t="str">
        <f t="shared" ca="1" si="2"/>
        <v/>
      </c>
    </row>
    <row r="128" spans="1:14" x14ac:dyDescent="0.3">
      <c r="A128" s="29" t="s">
        <v>65</v>
      </c>
      <c r="B128" s="30" t="s">
        <v>50</v>
      </c>
      <c r="C128" s="38" t="s">
        <v>18</v>
      </c>
      <c r="D128" s="38" t="s">
        <v>21</v>
      </c>
      <c r="E128" s="39">
        <v>1410.59</v>
      </c>
      <c r="F128" s="38">
        <v>15</v>
      </c>
      <c r="G128" s="38">
        <v>0</v>
      </c>
      <c r="H128" s="40">
        <v>45615</v>
      </c>
      <c r="I128" s="39">
        <v>352.65</v>
      </c>
      <c r="J128" s="41">
        <v>21158.85</v>
      </c>
      <c r="K128" s="41">
        <v>0</v>
      </c>
      <c r="L128" s="41">
        <f t="shared" si="3"/>
        <v>21158.85</v>
      </c>
      <c r="M128" s="42"/>
      <c r="N128" s="43" t="str">
        <f t="shared" ca="1" si="2"/>
        <v/>
      </c>
    </row>
    <row r="129" spans="1:14" x14ac:dyDescent="0.3">
      <c r="A129" s="29" t="s">
        <v>32</v>
      </c>
      <c r="B129" s="30" t="s">
        <v>61</v>
      </c>
      <c r="C129" s="38" t="s">
        <v>20</v>
      </c>
      <c r="D129" s="38" t="s">
        <v>27</v>
      </c>
      <c r="E129" s="39">
        <v>1350.33</v>
      </c>
      <c r="F129" s="38">
        <v>10</v>
      </c>
      <c r="G129" s="38">
        <v>0</v>
      </c>
      <c r="H129" s="40">
        <v>45615</v>
      </c>
      <c r="I129" s="39">
        <v>472.62</v>
      </c>
      <c r="J129" s="41">
        <v>13503.3</v>
      </c>
      <c r="K129" s="41">
        <v>0</v>
      </c>
      <c r="L129" s="41">
        <f t="shared" si="3"/>
        <v>13503.3</v>
      </c>
      <c r="M129" s="42"/>
      <c r="N129" s="43" t="str">
        <f t="shared" ca="1" si="2"/>
        <v/>
      </c>
    </row>
    <row r="130" spans="1:14" x14ac:dyDescent="0.3">
      <c r="A130" s="29" t="s">
        <v>41</v>
      </c>
      <c r="B130" s="30" t="s">
        <v>45</v>
      </c>
      <c r="C130" s="38" t="s">
        <v>18</v>
      </c>
      <c r="D130" s="38" t="s">
        <v>21</v>
      </c>
      <c r="E130" s="39">
        <v>919.18</v>
      </c>
      <c r="F130" s="38">
        <v>4</v>
      </c>
      <c r="G130" s="38">
        <v>0.15</v>
      </c>
      <c r="H130" s="40">
        <v>45615</v>
      </c>
      <c r="I130" s="39">
        <v>195.33</v>
      </c>
      <c r="J130" s="41">
        <v>3676.72</v>
      </c>
      <c r="K130" s="41">
        <v>551.50799999999992</v>
      </c>
      <c r="L130" s="41">
        <f t="shared" si="3"/>
        <v>3125.212</v>
      </c>
      <c r="M130" s="42"/>
      <c r="N130" s="43" t="str">
        <f t="shared" ref="N130:N193" ca="1" si="4">IF(M130="BUY",NOW(),"")</f>
        <v/>
      </c>
    </row>
    <row r="131" spans="1:14" x14ac:dyDescent="0.3">
      <c r="A131" s="29" t="s">
        <v>74</v>
      </c>
      <c r="B131" s="30" t="s">
        <v>23</v>
      </c>
      <c r="C131" s="38" t="s">
        <v>11</v>
      </c>
      <c r="D131" s="38" t="s">
        <v>21</v>
      </c>
      <c r="E131" s="39">
        <v>258.51</v>
      </c>
      <c r="F131" s="38">
        <v>19</v>
      </c>
      <c r="G131" s="38">
        <v>0</v>
      </c>
      <c r="H131" s="40">
        <v>45616</v>
      </c>
      <c r="I131" s="39">
        <v>64.63</v>
      </c>
      <c r="J131" s="41">
        <v>4911.6899999999996</v>
      </c>
      <c r="K131" s="41">
        <v>0</v>
      </c>
      <c r="L131" s="41">
        <f t="shared" ref="L131:L194" si="5">J131-K131</f>
        <v>4911.6899999999996</v>
      </c>
      <c r="M131" s="42"/>
      <c r="N131" s="43" t="str">
        <f t="shared" ca="1" si="4"/>
        <v/>
      </c>
    </row>
    <row r="132" spans="1:14" x14ac:dyDescent="0.3">
      <c r="A132" s="29" t="s">
        <v>63</v>
      </c>
      <c r="B132" s="30" t="s">
        <v>61</v>
      </c>
      <c r="C132" s="38" t="s">
        <v>18</v>
      </c>
      <c r="D132" s="38" t="s">
        <v>12</v>
      </c>
      <c r="E132" s="39">
        <v>1213.48</v>
      </c>
      <c r="F132" s="38">
        <v>5</v>
      </c>
      <c r="G132" s="38">
        <v>0.05</v>
      </c>
      <c r="H132" s="40">
        <v>45616</v>
      </c>
      <c r="I132" s="39">
        <v>461.12</v>
      </c>
      <c r="J132" s="41">
        <v>6067.4</v>
      </c>
      <c r="K132" s="41">
        <v>303.37</v>
      </c>
      <c r="L132" s="41">
        <f t="shared" si="5"/>
        <v>5764.03</v>
      </c>
      <c r="M132" s="42"/>
      <c r="N132" s="43" t="str">
        <f t="shared" ca="1" si="4"/>
        <v/>
      </c>
    </row>
    <row r="133" spans="1:14" x14ac:dyDescent="0.3">
      <c r="A133" s="29" t="s">
        <v>57</v>
      </c>
      <c r="B133" s="30" t="s">
        <v>38</v>
      </c>
      <c r="C133" s="38" t="s">
        <v>34</v>
      </c>
      <c r="D133" s="38" t="s">
        <v>12</v>
      </c>
      <c r="E133" s="39">
        <v>1150.28</v>
      </c>
      <c r="F133" s="38">
        <v>8</v>
      </c>
      <c r="G133" s="38">
        <v>0.05</v>
      </c>
      <c r="H133" s="40">
        <v>45622</v>
      </c>
      <c r="I133" s="39">
        <v>437.11</v>
      </c>
      <c r="J133" s="41">
        <v>9202.24</v>
      </c>
      <c r="K133" s="41">
        <v>460.11200000000002</v>
      </c>
      <c r="L133" s="41">
        <f t="shared" si="5"/>
        <v>8742.1280000000006</v>
      </c>
      <c r="M133" s="42"/>
      <c r="N133" s="43" t="str">
        <f t="shared" ca="1" si="4"/>
        <v/>
      </c>
    </row>
    <row r="134" spans="1:14" x14ac:dyDescent="0.3">
      <c r="A134" s="29" t="s">
        <v>37</v>
      </c>
      <c r="B134" s="30" t="s">
        <v>71</v>
      </c>
      <c r="C134" s="38" t="s">
        <v>20</v>
      </c>
      <c r="D134" s="38" t="s">
        <v>27</v>
      </c>
      <c r="E134" s="39">
        <v>853.86</v>
      </c>
      <c r="F134" s="38">
        <v>8</v>
      </c>
      <c r="G134" s="38">
        <v>0.1</v>
      </c>
      <c r="H134" s="40">
        <v>45622</v>
      </c>
      <c r="I134" s="39">
        <v>268.97000000000003</v>
      </c>
      <c r="J134" s="41">
        <v>6830.88</v>
      </c>
      <c r="K134" s="41">
        <v>683.08800000000008</v>
      </c>
      <c r="L134" s="41">
        <f t="shared" si="5"/>
        <v>6147.7920000000004</v>
      </c>
      <c r="M134" s="42"/>
      <c r="N134" s="43" t="str">
        <f t="shared" ca="1" si="4"/>
        <v/>
      </c>
    </row>
    <row r="135" spans="1:14" x14ac:dyDescent="0.3">
      <c r="A135" s="29" t="s">
        <v>75</v>
      </c>
      <c r="B135" s="30" t="s">
        <v>45</v>
      </c>
      <c r="C135" s="38" t="s">
        <v>20</v>
      </c>
      <c r="D135" s="38" t="s">
        <v>21</v>
      </c>
      <c r="E135" s="39">
        <v>1061.04</v>
      </c>
      <c r="F135" s="38">
        <v>1</v>
      </c>
      <c r="G135" s="38">
        <v>0</v>
      </c>
      <c r="H135" s="40">
        <v>45624</v>
      </c>
      <c r="I135" s="39">
        <v>265.26</v>
      </c>
      <c r="J135" s="41">
        <v>1061.04</v>
      </c>
      <c r="K135" s="41">
        <v>0</v>
      </c>
      <c r="L135" s="41">
        <f t="shared" si="5"/>
        <v>1061.04</v>
      </c>
      <c r="M135" s="42"/>
      <c r="N135" s="43" t="str">
        <f t="shared" ca="1" si="4"/>
        <v/>
      </c>
    </row>
    <row r="136" spans="1:14" x14ac:dyDescent="0.3">
      <c r="A136" s="29" t="s">
        <v>28</v>
      </c>
      <c r="B136" s="30" t="s">
        <v>43</v>
      </c>
      <c r="C136" s="38" t="s">
        <v>11</v>
      </c>
      <c r="D136" s="38" t="s">
        <v>21</v>
      </c>
      <c r="E136" s="39">
        <v>894.55</v>
      </c>
      <c r="F136" s="38">
        <v>19</v>
      </c>
      <c r="G136" s="38">
        <v>0.2</v>
      </c>
      <c r="H136" s="40">
        <v>45625</v>
      </c>
      <c r="I136" s="39">
        <v>178.91</v>
      </c>
      <c r="J136" s="41">
        <v>16996.45</v>
      </c>
      <c r="K136" s="41">
        <v>3399.2900000000004</v>
      </c>
      <c r="L136" s="41">
        <f t="shared" si="5"/>
        <v>13597.16</v>
      </c>
      <c r="M136" s="42"/>
      <c r="N136" s="43" t="str">
        <f t="shared" ca="1" si="4"/>
        <v/>
      </c>
    </row>
    <row r="137" spans="1:14" x14ac:dyDescent="0.3">
      <c r="A137" s="29" t="s">
        <v>25</v>
      </c>
      <c r="B137" s="30" t="s">
        <v>38</v>
      </c>
      <c r="C137" s="38" t="s">
        <v>24</v>
      </c>
      <c r="D137" s="38" t="s">
        <v>39</v>
      </c>
      <c r="E137" s="39">
        <v>833.91</v>
      </c>
      <c r="F137" s="38">
        <v>3</v>
      </c>
      <c r="G137" s="38">
        <v>0.05</v>
      </c>
      <c r="H137" s="40">
        <v>45626</v>
      </c>
      <c r="I137" s="39">
        <v>356.5</v>
      </c>
      <c r="J137" s="41">
        <v>2501.73</v>
      </c>
      <c r="K137" s="41">
        <v>125.0865</v>
      </c>
      <c r="L137" s="41">
        <f t="shared" si="5"/>
        <v>2376.6435000000001</v>
      </c>
      <c r="M137" s="42"/>
      <c r="N137" s="43" t="str">
        <f t="shared" ca="1" si="4"/>
        <v/>
      </c>
    </row>
    <row r="138" spans="1:14" x14ac:dyDescent="0.3">
      <c r="A138" s="29" t="s">
        <v>58</v>
      </c>
      <c r="B138" s="30" t="s">
        <v>71</v>
      </c>
      <c r="C138" s="38" t="s">
        <v>11</v>
      </c>
      <c r="D138" s="38" t="s">
        <v>27</v>
      </c>
      <c r="E138" s="39">
        <v>820.19</v>
      </c>
      <c r="F138" s="38">
        <v>4</v>
      </c>
      <c r="G138" s="38">
        <v>0.2</v>
      </c>
      <c r="H138" s="40">
        <v>45630</v>
      </c>
      <c r="I138" s="39">
        <v>229.65</v>
      </c>
      <c r="J138" s="41">
        <v>3280.76</v>
      </c>
      <c r="K138" s="41">
        <v>656.15200000000004</v>
      </c>
      <c r="L138" s="41">
        <f t="shared" si="5"/>
        <v>2624.6080000000002</v>
      </c>
      <c r="M138" s="42"/>
      <c r="N138" s="43" t="str">
        <f t="shared" ca="1" si="4"/>
        <v/>
      </c>
    </row>
    <row r="139" spans="1:14" x14ac:dyDescent="0.3">
      <c r="A139" s="29" t="s">
        <v>58</v>
      </c>
      <c r="B139" s="30" t="s">
        <v>38</v>
      </c>
      <c r="C139" s="38" t="s">
        <v>34</v>
      </c>
      <c r="D139" s="38" t="s">
        <v>21</v>
      </c>
      <c r="E139" s="39">
        <v>511.74</v>
      </c>
      <c r="F139" s="38">
        <v>8</v>
      </c>
      <c r="G139" s="38">
        <v>0.05</v>
      </c>
      <c r="H139" s="40">
        <v>45631</v>
      </c>
      <c r="I139" s="39">
        <v>121.54</v>
      </c>
      <c r="J139" s="41">
        <v>4093.92</v>
      </c>
      <c r="K139" s="41">
        <v>204.69600000000003</v>
      </c>
      <c r="L139" s="41">
        <f t="shared" si="5"/>
        <v>3889.2240000000002</v>
      </c>
      <c r="M139" s="42"/>
      <c r="N139" s="43" t="str">
        <f t="shared" ca="1" si="4"/>
        <v/>
      </c>
    </row>
    <row r="140" spans="1:14" x14ac:dyDescent="0.3">
      <c r="A140" s="29" t="s">
        <v>65</v>
      </c>
      <c r="B140" s="30" t="s">
        <v>61</v>
      </c>
      <c r="C140" s="38" t="s">
        <v>20</v>
      </c>
      <c r="D140" s="38" t="s">
        <v>27</v>
      </c>
      <c r="E140" s="39">
        <v>806.03</v>
      </c>
      <c r="F140" s="38">
        <v>19</v>
      </c>
      <c r="G140" s="38">
        <v>0.05</v>
      </c>
      <c r="H140" s="40">
        <v>45638</v>
      </c>
      <c r="I140" s="39">
        <v>268</v>
      </c>
      <c r="J140" s="41">
        <v>15314.57</v>
      </c>
      <c r="K140" s="41">
        <v>765.72850000000005</v>
      </c>
      <c r="L140" s="41">
        <f t="shared" si="5"/>
        <v>14548.8415</v>
      </c>
      <c r="M140" s="42"/>
      <c r="N140" s="43" t="str">
        <f t="shared" ca="1" si="4"/>
        <v/>
      </c>
    </row>
    <row r="141" spans="1:14" x14ac:dyDescent="0.3">
      <c r="A141" s="29" t="s">
        <v>28</v>
      </c>
      <c r="B141" s="30" t="s">
        <v>26</v>
      </c>
      <c r="C141" s="38" t="s">
        <v>34</v>
      </c>
      <c r="D141" s="38" t="s">
        <v>27</v>
      </c>
      <c r="E141" s="39">
        <v>1432.47</v>
      </c>
      <c r="F141" s="38">
        <v>16</v>
      </c>
      <c r="G141" s="38">
        <v>0.15</v>
      </c>
      <c r="H141" s="40">
        <v>45640</v>
      </c>
      <c r="I141" s="39">
        <v>426.16</v>
      </c>
      <c r="J141" s="41">
        <v>22919.52</v>
      </c>
      <c r="K141" s="41">
        <v>3437.9279999999999</v>
      </c>
      <c r="L141" s="41">
        <f t="shared" si="5"/>
        <v>19481.592000000001</v>
      </c>
      <c r="M141" s="42"/>
      <c r="N141" s="43" t="str">
        <f t="shared" ca="1" si="4"/>
        <v/>
      </c>
    </row>
    <row r="142" spans="1:14" x14ac:dyDescent="0.3">
      <c r="A142" s="29" t="s">
        <v>74</v>
      </c>
      <c r="B142" s="30" t="s">
        <v>29</v>
      </c>
      <c r="C142" s="38" t="s">
        <v>34</v>
      </c>
      <c r="D142" s="38" t="s">
        <v>21</v>
      </c>
      <c r="E142" s="39">
        <v>1488.58</v>
      </c>
      <c r="F142" s="38">
        <v>10</v>
      </c>
      <c r="G142" s="38">
        <v>0.15</v>
      </c>
      <c r="H142" s="40">
        <v>45640</v>
      </c>
      <c r="I142" s="39">
        <v>316.32</v>
      </c>
      <c r="J142" s="41">
        <v>14885.8</v>
      </c>
      <c r="K142" s="41">
        <v>2232.87</v>
      </c>
      <c r="L142" s="41">
        <f t="shared" si="5"/>
        <v>12652.93</v>
      </c>
      <c r="M142" s="42"/>
      <c r="N142" s="43" t="str">
        <f t="shared" ca="1" si="4"/>
        <v/>
      </c>
    </row>
    <row r="143" spans="1:14" x14ac:dyDescent="0.3">
      <c r="A143" s="29" t="s">
        <v>30</v>
      </c>
      <c r="B143" s="30" t="s">
        <v>66</v>
      </c>
      <c r="C143" s="38" t="s">
        <v>18</v>
      </c>
      <c r="D143" s="38" t="s">
        <v>12</v>
      </c>
      <c r="E143" s="39">
        <v>1231.26</v>
      </c>
      <c r="F143" s="38">
        <v>9</v>
      </c>
      <c r="G143" s="38">
        <v>0</v>
      </c>
      <c r="H143" s="40">
        <v>45646</v>
      </c>
      <c r="I143" s="39">
        <v>492.5</v>
      </c>
      <c r="J143" s="41">
        <v>11081.34</v>
      </c>
      <c r="K143" s="41">
        <v>0</v>
      </c>
      <c r="L143" s="41">
        <f t="shared" si="5"/>
        <v>11081.34</v>
      </c>
      <c r="M143" s="42"/>
      <c r="N143" s="43" t="str">
        <f t="shared" ca="1" si="4"/>
        <v/>
      </c>
    </row>
    <row r="144" spans="1:14" x14ac:dyDescent="0.3">
      <c r="A144" s="29" t="s">
        <v>30</v>
      </c>
      <c r="B144" s="30" t="s">
        <v>43</v>
      </c>
      <c r="C144" s="38" t="s">
        <v>11</v>
      </c>
      <c r="D144" s="38" t="s">
        <v>21</v>
      </c>
      <c r="E144" s="39">
        <v>1161.67</v>
      </c>
      <c r="F144" s="38">
        <v>19</v>
      </c>
      <c r="G144" s="38">
        <v>0.2</v>
      </c>
      <c r="H144" s="40">
        <v>45647</v>
      </c>
      <c r="I144" s="39">
        <v>232.33</v>
      </c>
      <c r="J144" s="41">
        <v>22071.730000000003</v>
      </c>
      <c r="K144" s="41">
        <v>4414.3460000000005</v>
      </c>
      <c r="L144" s="41">
        <f t="shared" si="5"/>
        <v>17657.384000000002</v>
      </c>
      <c r="M144" s="42"/>
      <c r="N144" s="43" t="str">
        <f t="shared" ca="1" si="4"/>
        <v/>
      </c>
    </row>
    <row r="145" spans="1:14" x14ac:dyDescent="0.3">
      <c r="A145" s="29" t="s">
        <v>49</v>
      </c>
      <c r="B145" s="30" t="s">
        <v>45</v>
      </c>
      <c r="C145" s="38" t="s">
        <v>34</v>
      </c>
      <c r="D145" s="38" t="s">
        <v>39</v>
      </c>
      <c r="E145" s="39">
        <v>388.23</v>
      </c>
      <c r="F145" s="38">
        <v>16</v>
      </c>
      <c r="G145" s="38">
        <v>0.05</v>
      </c>
      <c r="H145" s="40">
        <v>45650</v>
      </c>
      <c r="I145" s="39">
        <v>165.97</v>
      </c>
      <c r="J145" s="41">
        <v>6211.68</v>
      </c>
      <c r="K145" s="41">
        <v>310.58400000000006</v>
      </c>
      <c r="L145" s="41">
        <f t="shared" si="5"/>
        <v>5901.0960000000005</v>
      </c>
      <c r="M145" s="42"/>
      <c r="N145" s="43" t="str">
        <f t="shared" ca="1" si="4"/>
        <v/>
      </c>
    </row>
    <row r="146" spans="1:14" x14ac:dyDescent="0.3">
      <c r="A146" s="29" t="s">
        <v>72</v>
      </c>
      <c r="B146" s="30" t="s">
        <v>31</v>
      </c>
      <c r="C146" s="38" t="s">
        <v>24</v>
      </c>
      <c r="D146" s="38" t="s">
        <v>15</v>
      </c>
      <c r="E146" s="39">
        <v>1589.42</v>
      </c>
      <c r="F146" s="38">
        <v>6</v>
      </c>
      <c r="G146" s="38">
        <v>0.15</v>
      </c>
      <c r="H146" s="40">
        <v>45651</v>
      </c>
      <c r="I146" s="39">
        <v>675.5</v>
      </c>
      <c r="J146" s="41">
        <v>9536.52</v>
      </c>
      <c r="K146" s="41">
        <v>1430.4780000000001</v>
      </c>
      <c r="L146" s="41">
        <f t="shared" si="5"/>
        <v>8106.0420000000004</v>
      </c>
      <c r="M146" s="42"/>
      <c r="N146" s="43" t="str">
        <f t="shared" ca="1" si="4"/>
        <v/>
      </c>
    </row>
    <row r="147" spans="1:14" x14ac:dyDescent="0.3">
      <c r="A147" s="29" t="s">
        <v>28</v>
      </c>
      <c r="B147" s="30" t="s">
        <v>71</v>
      </c>
      <c r="C147" s="38" t="s">
        <v>24</v>
      </c>
      <c r="D147" s="38" t="s">
        <v>15</v>
      </c>
      <c r="E147" s="39">
        <v>336.66</v>
      </c>
      <c r="F147" s="38">
        <v>13</v>
      </c>
      <c r="G147" s="38">
        <v>0.2</v>
      </c>
      <c r="H147" s="40">
        <v>45651</v>
      </c>
      <c r="I147" s="39">
        <v>134.66</v>
      </c>
      <c r="J147" s="41">
        <v>4376.58</v>
      </c>
      <c r="K147" s="41">
        <v>875.31600000000003</v>
      </c>
      <c r="L147" s="41">
        <f t="shared" si="5"/>
        <v>3501.2640000000001</v>
      </c>
      <c r="M147" s="42"/>
      <c r="N147" s="43" t="str">
        <f t="shared" ca="1" si="4"/>
        <v/>
      </c>
    </row>
    <row r="148" spans="1:14" x14ac:dyDescent="0.3">
      <c r="A148" s="29" t="s">
        <v>49</v>
      </c>
      <c r="B148" s="30" t="s">
        <v>23</v>
      </c>
      <c r="C148" s="38" t="s">
        <v>11</v>
      </c>
      <c r="D148" s="38" t="s">
        <v>12</v>
      </c>
      <c r="E148" s="39">
        <v>1353.79</v>
      </c>
      <c r="F148" s="38">
        <v>14</v>
      </c>
      <c r="G148" s="38">
        <v>0.1</v>
      </c>
      <c r="H148" s="40">
        <v>45656</v>
      </c>
      <c r="I148" s="39">
        <v>487.36</v>
      </c>
      <c r="J148" s="41">
        <v>18953.059999999998</v>
      </c>
      <c r="K148" s="41">
        <v>1895.3059999999998</v>
      </c>
      <c r="L148" s="41">
        <f t="shared" si="5"/>
        <v>17057.753999999997</v>
      </c>
      <c r="M148" s="42"/>
      <c r="N148" s="43" t="str">
        <f t="shared" ca="1" si="4"/>
        <v/>
      </c>
    </row>
    <row r="149" spans="1:14" x14ac:dyDescent="0.3">
      <c r="A149" s="29" t="s">
        <v>63</v>
      </c>
      <c r="B149" s="30" t="s">
        <v>69</v>
      </c>
      <c r="C149" s="38" t="s">
        <v>34</v>
      </c>
      <c r="D149" s="38" t="s">
        <v>15</v>
      </c>
      <c r="E149" s="39">
        <v>662.61</v>
      </c>
      <c r="F149" s="38">
        <v>11</v>
      </c>
      <c r="G149" s="38">
        <v>0.05</v>
      </c>
      <c r="H149" s="40">
        <v>45658</v>
      </c>
      <c r="I149" s="39">
        <v>314.74</v>
      </c>
      <c r="J149" s="41">
        <v>7288.71</v>
      </c>
      <c r="K149" s="41">
        <v>364.43550000000005</v>
      </c>
      <c r="L149" s="41">
        <f t="shared" si="5"/>
        <v>6924.2744999999995</v>
      </c>
      <c r="M149" s="42"/>
      <c r="N149" s="43" t="str">
        <f t="shared" ca="1" si="4"/>
        <v/>
      </c>
    </row>
    <row r="150" spans="1:14" x14ac:dyDescent="0.3">
      <c r="A150" s="29" t="s">
        <v>52</v>
      </c>
      <c r="B150" s="30" t="s">
        <v>48</v>
      </c>
      <c r="C150" s="38" t="s">
        <v>24</v>
      </c>
      <c r="D150" s="38" t="s">
        <v>39</v>
      </c>
      <c r="E150" s="39">
        <v>309.42</v>
      </c>
      <c r="F150" s="38">
        <v>1</v>
      </c>
      <c r="G150" s="38">
        <v>0.2</v>
      </c>
      <c r="H150" s="40">
        <v>45658</v>
      </c>
      <c r="I150" s="39">
        <v>111.39</v>
      </c>
      <c r="J150" s="41">
        <v>309.42</v>
      </c>
      <c r="K150" s="41">
        <v>61.884000000000007</v>
      </c>
      <c r="L150" s="41">
        <f t="shared" si="5"/>
        <v>247.536</v>
      </c>
      <c r="M150" s="42"/>
      <c r="N150" s="43" t="str">
        <f t="shared" ca="1" si="4"/>
        <v/>
      </c>
    </row>
    <row r="151" spans="1:14" x14ac:dyDescent="0.3">
      <c r="A151" s="29" t="s">
        <v>63</v>
      </c>
      <c r="B151" s="30" t="s">
        <v>29</v>
      </c>
      <c r="C151" s="38" t="s">
        <v>24</v>
      </c>
      <c r="D151" s="38" t="s">
        <v>12</v>
      </c>
      <c r="E151" s="39">
        <v>884.63</v>
      </c>
      <c r="F151" s="38">
        <v>18</v>
      </c>
      <c r="G151" s="38">
        <v>0.1</v>
      </c>
      <c r="H151" s="40">
        <v>45659</v>
      </c>
      <c r="I151" s="39">
        <v>318.47000000000003</v>
      </c>
      <c r="J151" s="41">
        <v>15923.34</v>
      </c>
      <c r="K151" s="41">
        <v>1592.3340000000001</v>
      </c>
      <c r="L151" s="41">
        <f t="shared" si="5"/>
        <v>14331.005999999999</v>
      </c>
      <c r="M151" s="42"/>
      <c r="N151" s="43" t="str">
        <f t="shared" ca="1" si="4"/>
        <v/>
      </c>
    </row>
    <row r="152" spans="1:14" x14ac:dyDescent="0.3">
      <c r="A152" s="29" t="s">
        <v>52</v>
      </c>
      <c r="B152" s="30" t="s">
        <v>23</v>
      </c>
      <c r="C152" s="38" t="s">
        <v>34</v>
      </c>
      <c r="D152" s="38" t="s">
        <v>39</v>
      </c>
      <c r="E152" s="39">
        <v>745.05</v>
      </c>
      <c r="F152" s="38">
        <v>10</v>
      </c>
      <c r="G152" s="38">
        <v>0.1</v>
      </c>
      <c r="H152" s="40">
        <v>45660</v>
      </c>
      <c r="I152" s="39">
        <v>301.75</v>
      </c>
      <c r="J152" s="41">
        <v>7450.5</v>
      </c>
      <c r="K152" s="41">
        <v>745.05000000000007</v>
      </c>
      <c r="L152" s="41">
        <f t="shared" si="5"/>
        <v>6705.45</v>
      </c>
      <c r="M152" s="42"/>
      <c r="N152" s="43" t="str">
        <f t="shared" ca="1" si="4"/>
        <v/>
      </c>
    </row>
    <row r="153" spans="1:14" x14ac:dyDescent="0.3">
      <c r="A153" s="29" t="s">
        <v>60</v>
      </c>
      <c r="B153" s="30" t="s">
        <v>17</v>
      </c>
      <c r="C153" s="38" t="s">
        <v>20</v>
      </c>
      <c r="D153" s="38" t="s">
        <v>15</v>
      </c>
      <c r="E153" s="39">
        <v>870.23</v>
      </c>
      <c r="F153" s="38">
        <v>5</v>
      </c>
      <c r="G153" s="38">
        <v>0.05</v>
      </c>
      <c r="H153" s="40">
        <v>45660</v>
      </c>
      <c r="I153" s="39">
        <v>413.36</v>
      </c>
      <c r="J153" s="41">
        <v>4351.1499999999996</v>
      </c>
      <c r="K153" s="41">
        <v>217.5575</v>
      </c>
      <c r="L153" s="41">
        <f t="shared" si="5"/>
        <v>4133.5924999999997</v>
      </c>
      <c r="M153" s="42"/>
      <c r="N153" s="43" t="str">
        <f t="shared" ca="1" si="4"/>
        <v/>
      </c>
    </row>
    <row r="154" spans="1:14" x14ac:dyDescent="0.3">
      <c r="A154" s="29" t="s">
        <v>35</v>
      </c>
      <c r="B154" s="30" t="s">
        <v>29</v>
      </c>
      <c r="C154" s="38" t="s">
        <v>11</v>
      </c>
      <c r="D154" s="38" t="s">
        <v>27</v>
      </c>
      <c r="E154" s="39">
        <v>862.19</v>
      </c>
      <c r="F154" s="38">
        <v>18</v>
      </c>
      <c r="G154" s="38">
        <v>0.05</v>
      </c>
      <c r="H154" s="40">
        <v>45663</v>
      </c>
      <c r="I154" s="39">
        <v>286.68</v>
      </c>
      <c r="J154" s="41">
        <v>15519.420000000002</v>
      </c>
      <c r="K154" s="41">
        <v>775.97100000000012</v>
      </c>
      <c r="L154" s="41">
        <f t="shared" si="5"/>
        <v>14743.449000000002</v>
      </c>
      <c r="M154" s="42"/>
      <c r="N154" s="43" t="str">
        <f t="shared" ca="1" si="4"/>
        <v/>
      </c>
    </row>
    <row r="155" spans="1:14" x14ac:dyDescent="0.3">
      <c r="A155" s="29" t="s">
        <v>73</v>
      </c>
      <c r="B155" s="30" t="s">
        <v>59</v>
      </c>
      <c r="C155" s="38" t="s">
        <v>24</v>
      </c>
      <c r="D155" s="38" t="s">
        <v>15</v>
      </c>
      <c r="E155" s="39">
        <v>1171.18</v>
      </c>
      <c r="F155" s="38">
        <v>19</v>
      </c>
      <c r="G155" s="38">
        <v>0.05</v>
      </c>
      <c r="H155" s="40">
        <v>45667</v>
      </c>
      <c r="I155" s="39">
        <v>556.30999999999995</v>
      </c>
      <c r="J155" s="41">
        <v>22252.420000000002</v>
      </c>
      <c r="K155" s="41">
        <v>1112.6210000000001</v>
      </c>
      <c r="L155" s="41">
        <f t="shared" si="5"/>
        <v>21139.799000000003</v>
      </c>
      <c r="M155" s="42"/>
      <c r="N155" s="43" t="str">
        <f t="shared" ca="1" si="4"/>
        <v/>
      </c>
    </row>
    <row r="156" spans="1:14" x14ac:dyDescent="0.3">
      <c r="A156" s="29" t="s">
        <v>58</v>
      </c>
      <c r="B156" s="30" t="s">
        <v>14</v>
      </c>
      <c r="C156" s="38" t="s">
        <v>20</v>
      </c>
      <c r="D156" s="38" t="s">
        <v>27</v>
      </c>
      <c r="E156" s="39">
        <v>1054.56</v>
      </c>
      <c r="F156" s="38">
        <v>11</v>
      </c>
      <c r="G156" s="38">
        <v>0.1</v>
      </c>
      <c r="H156" s="40">
        <v>45669</v>
      </c>
      <c r="I156" s="39">
        <v>332.19</v>
      </c>
      <c r="J156" s="41">
        <v>11600.16</v>
      </c>
      <c r="K156" s="41">
        <v>1160.0160000000001</v>
      </c>
      <c r="L156" s="41">
        <f t="shared" si="5"/>
        <v>10440.144</v>
      </c>
      <c r="M156" s="42"/>
      <c r="N156" s="43" t="str">
        <f t="shared" ca="1" si="4"/>
        <v/>
      </c>
    </row>
    <row r="157" spans="1:14" x14ac:dyDescent="0.3">
      <c r="A157" s="29" t="s">
        <v>58</v>
      </c>
      <c r="B157" s="30" t="s">
        <v>23</v>
      </c>
      <c r="C157" s="38" t="s">
        <v>24</v>
      </c>
      <c r="D157" s="38" t="s">
        <v>21</v>
      </c>
      <c r="E157" s="39">
        <v>1681.21</v>
      </c>
      <c r="F157" s="38">
        <v>5</v>
      </c>
      <c r="G157" s="38">
        <v>0.2</v>
      </c>
      <c r="H157" s="40">
        <v>45670</v>
      </c>
      <c r="I157" s="39">
        <v>336.24</v>
      </c>
      <c r="J157" s="41">
        <v>8406.0499999999993</v>
      </c>
      <c r="K157" s="41">
        <v>1681.21</v>
      </c>
      <c r="L157" s="41">
        <f t="shared" si="5"/>
        <v>6724.8399999999992</v>
      </c>
      <c r="M157" s="42"/>
      <c r="N157" s="43" t="str">
        <f t="shared" ca="1" si="4"/>
        <v/>
      </c>
    </row>
    <row r="158" spans="1:14" x14ac:dyDescent="0.3">
      <c r="A158" s="29" t="s">
        <v>58</v>
      </c>
      <c r="B158" s="30" t="s">
        <v>36</v>
      </c>
      <c r="C158" s="38" t="s">
        <v>11</v>
      </c>
      <c r="D158" s="38" t="s">
        <v>15</v>
      </c>
      <c r="E158" s="39">
        <v>379.77</v>
      </c>
      <c r="F158" s="38">
        <v>9</v>
      </c>
      <c r="G158" s="38">
        <v>0.05</v>
      </c>
      <c r="H158" s="40">
        <v>45673</v>
      </c>
      <c r="I158" s="39">
        <v>180.39</v>
      </c>
      <c r="J158" s="41">
        <v>3417.93</v>
      </c>
      <c r="K158" s="41">
        <v>170.8965</v>
      </c>
      <c r="L158" s="41">
        <f t="shared" si="5"/>
        <v>3247.0335</v>
      </c>
      <c r="M158" s="42"/>
      <c r="N158" s="43" t="str">
        <f t="shared" ca="1" si="4"/>
        <v/>
      </c>
    </row>
    <row r="159" spans="1:14" x14ac:dyDescent="0.3">
      <c r="A159" s="29" t="s">
        <v>44</v>
      </c>
      <c r="B159" s="30" t="s">
        <v>45</v>
      </c>
      <c r="C159" s="38" t="s">
        <v>34</v>
      </c>
      <c r="D159" s="38" t="s">
        <v>15</v>
      </c>
      <c r="E159" s="39">
        <v>1076.33</v>
      </c>
      <c r="F159" s="38">
        <v>2</v>
      </c>
      <c r="G159" s="38">
        <v>0.1</v>
      </c>
      <c r="H159" s="40">
        <v>45674</v>
      </c>
      <c r="I159" s="39">
        <v>484.35</v>
      </c>
      <c r="J159" s="41">
        <v>2152.66</v>
      </c>
      <c r="K159" s="41">
        <v>215.26599999999999</v>
      </c>
      <c r="L159" s="41">
        <f t="shared" si="5"/>
        <v>1937.3939999999998</v>
      </c>
      <c r="M159" s="42"/>
      <c r="N159" s="43" t="str">
        <f t="shared" ca="1" si="4"/>
        <v/>
      </c>
    </row>
    <row r="160" spans="1:14" x14ac:dyDescent="0.3">
      <c r="A160" s="29" t="s">
        <v>44</v>
      </c>
      <c r="B160" s="30" t="s">
        <v>31</v>
      </c>
      <c r="C160" s="38" t="s">
        <v>34</v>
      </c>
      <c r="D160" s="38" t="s">
        <v>39</v>
      </c>
      <c r="E160" s="39">
        <v>1250.71</v>
      </c>
      <c r="F160" s="38">
        <v>7</v>
      </c>
      <c r="G160" s="38">
        <v>0</v>
      </c>
      <c r="H160" s="40">
        <v>45674</v>
      </c>
      <c r="I160" s="39">
        <v>562.82000000000005</v>
      </c>
      <c r="J160" s="41">
        <v>8754.9700000000012</v>
      </c>
      <c r="K160" s="41">
        <v>0</v>
      </c>
      <c r="L160" s="41">
        <f t="shared" si="5"/>
        <v>8754.9700000000012</v>
      </c>
      <c r="M160" s="42"/>
      <c r="N160" s="43" t="str">
        <f t="shared" ca="1" si="4"/>
        <v/>
      </c>
    </row>
    <row r="161" spans="1:14" x14ac:dyDescent="0.3">
      <c r="A161" s="29" t="s">
        <v>40</v>
      </c>
      <c r="B161" s="30" t="s">
        <v>17</v>
      </c>
      <c r="C161" s="38" t="s">
        <v>20</v>
      </c>
      <c r="D161" s="38" t="s">
        <v>15</v>
      </c>
      <c r="E161" s="39">
        <v>1118.3399999999999</v>
      </c>
      <c r="F161" s="38">
        <v>6</v>
      </c>
      <c r="G161" s="38">
        <v>0.2</v>
      </c>
      <c r="H161" s="40">
        <v>45674</v>
      </c>
      <c r="I161" s="39">
        <v>447.34</v>
      </c>
      <c r="J161" s="41">
        <v>6710.0399999999991</v>
      </c>
      <c r="K161" s="41">
        <v>1342.0079999999998</v>
      </c>
      <c r="L161" s="41">
        <f t="shared" si="5"/>
        <v>5368.0319999999992</v>
      </c>
      <c r="M161" s="42"/>
      <c r="N161" s="43" t="str">
        <f t="shared" ca="1" si="4"/>
        <v/>
      </c>
    </row>
    <row r="162" spans="1:14" x14ac:dyDescent="0.3">
      <c r="A162" s="29" t="s">
        <v>70</v>
      </c>
      <c r="B162" s="30" t="s">
        <v>53</v>
      </c>
      <c r="C162" s="38" t="s">
        <v>24</v>
      </c>
      <c r="D162" s="38" t="s">
        <v>15</v>
      </c>
      <c r="E162" s="39">
        <v>1622.62</v>
      </c>
      <c r="F162" s="38">
        <v>12</v>
      </c>
      <c r="G162" s="38">
        <v>0.2</v>
      </c>
      <c r="H162" s="40">
        <v>45677</v>
      </c>
      <c r="I162" s="39">
        <v>649.04999999999995</v>
      </c>
      <c r="J162" s="41">
        <v>19471.439999999999</v>
      </c>
      <c r="K162" s="41">
        <v>3894.288</v>
      </c>
      <c r="L162" s="41">
        <f t="shared" si="5"/>
        <v>15577.151999999998</v>
      </c>
      <c r="M162" s="42"/>
      <c r="N162" s="43" t="str">
        <f t="shared" ca="1" si="4"/>
        <v/>
      </c>
    </row>
    <row r="163" spans="1:14" x14ac:dyDescent="0.3">
      <c r="A163" s="29" t="s">
        <v>75</v>
      </c>
      <c r="B163" s="30" t="s">
        <v>48</v>
      </c>
      <c r="C163" s="38" t="s">
        <v>24</v>
      </c>
      <c r="D163" s="38" t="s">
        <v>12</v>
      </c>
      <c r="E163" s="39">
        <v>640.64</v>
      </c>
      <c r="F163" s="38">
        <v>11</v>
      </c>
      <c r="G163" s="38">
        <v>0.2</v>
      </c>
      <c r="H163" s="40">
        <v>45678</v>
      </c>
      <c r="I163" s="39">
        <v>205</v>
      </c>
      <c r="J163" s="41">
        <v>7047.04</v>
      </c>
      <c r="K163" s="41">
        <v>1409.4080000000001</v>
      </c>
      <c r="L163" s="41">
        <f t="shared" si="5"/>
        <v>5637.6319999999996</v>
      </c>
      <c r="M163" s="42"/>
      <c r="N163" s="43" t="str">
        <f t="shared" ca="1" si="4"/>
        <v/>
      </c>
    </row>
    <row r="164" spans="1:14" x14ac:dyDescent="0.3">
      <c r="A164" s="29" t="s">
        <v>22</v>
      </c>
      <c r="B164" s="30" t="s">
        <v>43</v>
      </c>
      <c r="C164" s="38" t="s">
        <v>11</v>
      </c>
      <c r="D164" s="38" t="s">
        <v>15</v>
      </c>
      <c r="E164" s="39">
        <v>585.16</v>
      </c>
      <c r="F164" s="38">
        <v>17</v>
      </c>
      <c r="G164" s="38">
        <v>0.1</v>
      </c>
      <c r="H164" s="40">
        <v>45684</v>
      </c>
      <c r="I164" s="39">
        <v>263.32</v>
      </c>
      <c r="J164" s="41">
        <v>9947.7199999999993</v>
      </c>
      <c r="K164" s="41">
        <v>994.77199999999993</v>
      </c>
      <c r="L164" s="41">
        <f t="shared" si="5"/>
        <v>8952.9480000000003</v>
      </c>
      <c r="M164" s="42"/>
      <c r="N164" s="43" t="str">
        <f t="shared" ca="1" si="4"/>
        <v/>
      </c>
    </row>
    <row r="165" spans="1:14" x14ac:dyDescent="0.3">
      <c r="A165" s="29" t="s">
        <v>22</v>
      </c>
      <c r="B165" s="30" t="s">
        <v>31</v>
      </c>
      <c r="C165" s="38" t="s">
        <v>18</v>
      </c>
      <c r="D165" s="38" t="s">
        <v>15</v>
      </c>
      <c r="E165" s="39">
        <v>1109.98</v>
      </c>
      <c r="F165" s="38">
        <v>5</v>
      </c>
      <c r="G165" s="38">
        <v>0.2</v>
      </c>
      <c r="H165" s="40">
        <v>45690</v>
      </c>
      <c r="I165" s="39">
        <v>443.99</v>
      </c>
      <c r="J165" s="41">
        <v>5549.9</v>
      </c>
      <c r="K165" s="41">
        <v>1109.98</v>
      </c>
      <c r="L165" s="41">
        <f t="shared" si="5"/>
        <v>4439.92</v>
      </c>
      <c r="M165" s="42"/>
      <c r="N165" s="43" t="str">
        <f t="shared" ca="1" si="4"/>
        <v/>
      </c>
    </row>
    <row r="166" spans="1:14" x14ac:dyDescent="0.3">
      <c r="A166" s="29" t="s">
        <v>58</v>
      </c>
      <c r="B166" s="30" t="s">
        <v>45</v>
      </c>
      <c r="C166" s="38" t="s">
        <v>18</v>
      </c>
      <c r="D166" s="38" t="s">
        <v>12</v>
      </c>
      <c r="E166" s="39">
        <v>1098.08</v>
      </c>
      <c r="F166" s="38">
        <v>9</v>
      </c>
      <c r="G166" s="38">
        <v>0.1</v>
      </c>
      <c r="H166" s="40">
        <v>45692</v>
      </c>
      <c r="I166" s="39">
        <v>395.31</v>
      </c>
      <c r="J166" s="41">
        <v>9882.7199999999993</v>
      </c>
      <c r="K166" s="41">
        <v>988.27199999999993</v>
      </c>
      <c r="L166" s="41">
        <f t="shared" si="5"/>
        <v>8894.4480000000003</v>
      </c>
      <c r="M166" s="42"/>
      <c r="N166" s="43" t="str">
        <f t="shared" ca="1" si="4"/>
        <v/>
      </c>
    </row>
    <row r="167" spans="1:14" x14ac:dyDescent="0.3">
      <c r="A167" s="29" t="s">
        <v>65</v>
      </c>
      <c r="B167" s="30" t="s">
        <v>48</v>
      </c>
      <c r="C167" s="38" t="s">
        <v>11</v>
      </c>
      <c r="D167" s="38" t="s">
        <v>39</v>
      </c>
      <c r="E167" s="39">
        <v>827.25</v>
      </c>
      <c r="F167" s="38">
        <v>7</v>
      </c>
      <c r="G167" s="38">
        <v>0.1</v>
      </c>
      <c r="H167" s="40">
        <v>45693</v>
      </c>
      <c r="I167" s="39">
        <v>335.04</v>
      </c>
      <c r="J167" s="41">
        <v>5790.75</v>
      </c>
      <c r="K167" s="41">
        <v>579.07500000000005</v>
      </c>
      <c r="L167" s="41">
        <f t="shared" si="5"/>
        <v>5211.6750000000002</v>
      </c>
      <c r="M167" s="42"/>
      <c r="N167" s="43" t="str">
        <f t="shared" ca="1" si="4"/>
        <v/>
      </c>
    </row>
    <row r="168" spans="1:14" x14ac:dyDescent="0.3">
      <c r="A168" s="29" t="s">
        <v>70</v>
      </c>
      <c r="B168" s="30" t="s">
        <v>29</v>
      </c>
      <c r="C168" s="38" t="s">
        <v>34</v>
      </c>
      <c r="D168" s="38" t="s">
        <v>15</v>
      </c>
      <c r="E168" s="39">
        <v>741.88</v>
      </c>
      <c r="F168" s="38">
        <v>16</v>
      </c>
      <c r="G168" s="38">
        <v>0.1</v>
      </c>
      <c r="H168" s="40">
        <v>45695</v>
      </c>
      <c r="I168" s="39">
        <v>333.85</v>
      </c>
      <c r="J168" s="41">
        <v>11870.08</v>
      </c>
      <c r="K168" s="41">
        <v>1187.008</v>
      </c>
      <c r="L168" s="41">
        <f t="shared" si="5"/>
        <v>10683.072</v>
      </c>
      <c r="M168" s="42"/>
      <c r="N168" s="43" t="str">
        <f t="shared" ca="1" si="4"/>
        <v/>
      </c>
    </row>
    <row r="169" spans="1:14" x14ac:dyDescent="0.3">
      <c r="A169" s="29" t="s">
        <v>72</v>
      </c>
      <c r="B169" s="30" t="s">
        <v>10</v>
      </c>
      <c r="C169" s="38" t="s">
        <v>18</v>
      </c>
      <c r="D169" s="38" t="s">
        <v>39</v>
      </c>
      <c r="E169" s="39">
        <v>1311.26</v>
      </c>
      <c r="F169" s="38">
        <v>6</v>
      </c>
      <c r="G169" s="38">
        <v>0.1</v>
      </c>
      <c r="H169" s="40">
        <v>45698</v>
      </c>
      <c r="I169" s="39">
        <v>531.05999999999995</v>
      </c>
      <c r="J169" s="41">
        <v>7867.5599999999995</v>
      </c>
      <c r="K169" s="41">
        <v>786.75599999999997</v>
      </c>
      <c r="L169" s="41">
        <f t="shared" si="5"/>
        <v>7080.8039999999992</v>
      </c>
      <c r="M169" s="42"/>
      <c r="N169" s="43" t="str">
        <f t="shared" ca="1" si="4"/>
        <v/>
      </c>
    </row>
    <row r="170" spans="1:14" x14ac:dyDescent="0.3">
      <c r="A170" s="29" t="s">
        <v>72</v>
      </c>
      <c r="B170" s="30" t="s">
        <v>31</v>
      </c>
      <c r="C170" s="38" t="s">
        <v>20</v>
      </c>
      <c r="D170" s="38" t="s">
        <v>39</v>
      </c>
      <c r="E170" s="39">
        <v>573.32000000000005</v>
      </c>
      <c r="F170" s="38">
        <v>19</v>
      </c>
      <c r="G170" s="38">
        <v>0.1</v>
      </c>
      <c r="H170" s="40">
        <v>45703</v>
      </c>
      <c r="I170" s="39">
        <v>232.19</v>
      </c>
      <c r="J170" s="41">
        <v>10893.080000000002</v>
      </c>
      <c r="K170" s="41">
        <v>1089.3080000000002</v>
      </c>
      <c r="L170" s="41">
        <f t="shared" si="5"/>
        <v>9803.7720000000008</v>
      </c>
      <c r="M170" s="42"/>
      <c r="N170" s="43" t="str">
        <f t="shared" ca="1" si="4"/>
        <v/>
      </c>
    </row>
    <row r="171" spans="1:14" x14ac:dyDescent="0.3">
      <c r="A171" s="29" t="s">
        <v>52</v>
      </c>
      <c r="B171" s="30" t="s">
        <v>23</v>
      </c>
      <c r="C171" s="38" t="s">
        <v>11</v>
      </c>
      <c r="D171" s="38" t="s">
        <v>21</v>
      </c>
      <c r="E171" s="39">
        <v>1115.22</v>
      </c>
      <c r="F171" s="38">
        <v>14</v>
      </c>
      <c r="G171" s="38">
        <v>0.2</v>
      </c>
      <c r="H171" s="40">
        <v>45705</v>
      </c>
      <c r="I171" s="39">
        <v>223.04</v>
      </c>
      <c r="J171" s="41">
        <v>15613.08</v>
      </c>
      <c r="K171" s="41">
        <v>3122.616</v>
      </c>
      <c r="L171" s="41">
        <f t="shared" si="5"/>
        <v>12490.464</v>
      </c>
      <c r="M171" s="42"/>
      <c r="N171" s="43" t="str">
        <f t="shared" ca="1" si="4"/>
        <v/>
      </c>
    </row>
    <row r="172" spans="1:14" x14ac:dyDescent="0.3">
      <c r="A172" s="29" t="s">
        <v>13</v>
      </c>
      <c r="B172" s="30" t="s">
        <v>45</v>
      </c>
      <c r="C172" s="38" t="s">
        <v>24</v>
      </c>
      <c r="D172" s="38" t="s">
        <v>15</v>
      </c>
      <c r="E172" s="39">
        <v>845.84</v>
      </c>
      <c r="F172" s="38">
        <v>4</v>
      </c>
      <c r="G172" s="38">
        <v>0</v>
      </c>
      <c r="H172" s="40">
        <v>45707</v>
      </c>
      <c r="I172" s="39">
        <v>422.92</v>
      </c>
      <c r="J172" s="41">
        <v>3383.36</v>
      </c>
      <c r="K172" s="41">
        <v>0</v>
      </c>
      <c r="L172" s="41">
        <f t="shared" si="5"/>
        <v>3383.36</v>
      </c>
      <c r="M172" s="42"/>
      <c r="N172" s="43" t="str">
        <f t="shared" ca="1" si="4"/>
        <v/>
      </c>
    </row>
    <row r="173" spans="1:14" x14ac:dyDescent="0.3">
      <c r="A173" s="29" t="s">
        <v>30</v>
      </c>
      <c r="B173" s="30" t="s">
        <v>55</v>
      </c>
      <c r="C173" s="38" t="s">
        <v>11</v>
      </c>
      <c r="D173" s="38" t="s">
        <v>21</v>
      </c>
      <c r="E173" s="39">
        <v>1029.8</v>
      </c>
      <c r="F173" s="38">
        <v>3</v>
      </c>
      <c r="G173" s="38">
        <v>0</v>
      </c>
      <c r="H173" s="40">
        <v>45708</v>
      </c>
      <c r="I173" s="39">
        <v>257.45</v>
      </c>
      <c r="J173" s="41">
        <v>3089.3999999999996</v>
      </c>
      <c r="K173" s="41">
        <v>0</v>
      </c>
      <c r="L173" s="41">
        <f t="shared" si="5"/>
        <v>3089.3999999999996</v>
      </c>
      <c r="M173" s="42"/>
      <c r="N173" s="43" t="str">
        <f t="shared" ca="1" si="4"/>
        <v/>
      </c>
    </row>
    <row r="174" spans="1:14" x14ac:dyDescent="0.3">
      <c r="A174" s="29" t="s">
        <v>32</v>
      </c>
      <c r="B174" s="30" t="s">
        <v>31</v>
      </c>
      <c r="C174" s="38" t="s">
        <v>24</v>
      </c>
      <c r="D174" s="38" t="s">
        <v>12</v>
      </c>
      <c r="E174" s="39">
        <v>1189.83</v>
      </c>
      <c r="F174" s="38">
        <v>2</v>
      </c>
      <c r="G174" s="38">
        <v>0.2</v>
      </c>
      <c r="H174" s="40">
        <v>45709</v>
      </c>
      <c r="I174" s="39">
        <v>380.75</v>
      </c>
      <c r="J174" s="41">
        <v>2379.66</v>
      </c>
      <c r="K174" s="41">
        <v>475.93200000000002</v>
      </c>
      <c r="L174" s="41">
        <f t="shared" si="5"/>
        <v>1903.7279999999998</v>
      </c>
      <c r="M174" s="42"/>
      <c r="N174" s="43" t="str">
        <f t="shared" ca="1" si="4"/>
        <v/>
      </c>
    </row>
    <row r="175" spans="1:14" x14ac:dyDescent="0.3">
      <c r="A175" s="29" t="s">
        <v>67</v>
      </c>
      <c r="B175" s="30" t="s">
        <v>43</v>
      </c>
      <c r="C175" s="38" t="s">
        <v>20</v>
      </c>
      <c r="D175" s="38" t="s">
        <v>12</v>
      </c>
      <c r="E175" s="39">
        <v>704.28</v>
      </c>
      <c r="F175" s="38">
        <v>15</v>
      </c>
      <c r="G175" s="38">
        <v>0.2</v>
      </c>
      <c r="H175" s="40">
        <v>45712</v>
      </c>
      <c r="I175" s="39">
        <v>225.37</v>
      </c>
      <c r="J175" s="41">
        <v>10564.199999999999</v>
      </c>
      <c r="K175" s="41">
        <v>2112.8399999999997</v>
      </c>
      <c r="L175" s="41">
        <f t="shared" si="5"/>
        <v>8451.3599999999988</v>
      </c>
      <c r="M175" s="42"/>
      <c r="N175" s="43" t="str">
        <f t="shared" ca="1" si="4"/>
        <v/>
      </c>
    </row>
    <row r="176" spans="1:14" x14ac:dyDescent="0.3">
      <c r="A176" s="29" t="s">
        <v>65</v>
      </c>
      <c r="B176" s="30" t="s">
        <v>47</v>
      </c>
      <c r="C176" s="38" t="s">
        <v>34</v>
      </c>
      <c r="D176" s="38" t="s">
        <v>39</v>
      </c>
      <c r="E176" s="39">
        <v>1618.22</v>
      </c>
      <c r="F176" s="38">
        <v>12</v>
      </c>
      <c r="G176" s="38">
        <v>0.2</v>
      </c>
      <c r="H176" s="40">
        <v>45712</v>
      </c>
      <c r="I176" s="39">
        <v>582.55999999999995</v>
      </c>
      <c r="J176" s="41">
        <v>19418.64</v>
      </c>
      <c r="K176" s="41">
        <v>3883.7280000000001</v>
      </c>
      <c r="L176" s="41">
        <f t="shared" si="5"/>
        <v>15534.912</v>
      </c>
      <c r="M176" s="42"/>
      <c r="N176" s="43" t="str">
        <f t="shared" ca="1" si="4"/>
        <v/>
      </c>
    </row>
    <row r="177" spans="1:14" x14ac:dyDescent="0.3">
      <c r="A177" s="29" t="s">
        <v>73</v>
      </c>
      <c r="B177" s="30" t="s">
        <v>53</v>
      </c>
      <c r="C177" s="38" t="s">
        <v>34</v>
      </c>
      <c r="D177" s="38" t="s">
        <v>12</v>
      </c>
      <c r="E177" s="39">
        <v>1014.43</v>
      </c>
      <c r="F177" s="38">
        <v>2</v>
      </c>
      <c r="G177" s="38">
        <v>0.15</v>
      </c>
      <c r="H177" s="40">
        <v>45713</v>
      </c>
      <c r="I177" s="39">
        <v>344.91</v>
      </c>
      <c r="J177" s="41">
        <v>2028.86</v>
      </c>
      <c r="K177" s="41">
        <v>304.32899999999995</v>
      </c>
      <c r="L177" s="41">
        <f t="shared" si="5"/>
        <v>1724.5309999999999</v>
      </c>
      <c r="M177" s="42"/>
      <c r="N177" s="43" t="str">
        <f t="shared" ca="1" si="4"/>
        <v/>
      </c>
    </row>
    <row r="178" spans="1:14" x14ac:dyDescent="0.3">
      <c r="A178" s="29" t="s">
        <v>75</v>
      </c>
      <c r="B178" s="30" t="s">
        <v>31</v>
      </c>
      <c r="C178" s="38" t="s">
        <v>34</v>
      </c>
      <c r="D178" s="38" t="s">
        <v>15</v>
      </c>
      <c r="E178" s="39">
        <v>826.97</v>
      </c>
      <c r="F178" s="38">
        <v>18</v>
      </c>
      <c r="G178" s="38">
        <v>0.2</v>
      </c>
      <c r="H178" s="40">
        <v>45715</v>
      </c>
      <c r="I178" s="39">
        <v>330.79</v>
      </c>
      <c r="J178" s="41">
        <v>14885.460000000001</v>
      </c>
      <c r="K178" s="41">
        <v>2977.0920000000006</v>
      </c>
      <c r="L178" s="41">
        <f t="shared" si="5"/>
        <v>11908.368</v>
      </c>
      <c r="M178" s="42"/>
      <c r="N178" s="43" t="str">
        <f t="shared" ca="1" si="4"/>
        <v/>
      </c>
    </row>
    <row r="179" spans="1:14" x14ac:dyDescent="0.3">
      <c r="A179" s="29" t="s">
        <v>16</v>
      </c>
      <c r="B179" s="30" t="s">
        <v>31</v>
      </c>
      <c r="C179" s="38" t="s">
        <v>34</v>
      </c>
      <c r="D179" s="38" t="s">
        <v>15</v>
      </c>
      <c r="E179" s="39">
        <v>1022.23</v>
      </c>
      <c r="F179" s="38">
        <v>8</v>
      </c>
      <c r="G179" s="38">
        <v>0.1</v>
      </c>
      <c r="H179" s="40">
        <v>45717</v>
      </c>
      <c r="I179" s="39">
        <v>460</v>
      </c>
      <c r="J179" s="41">
        <v>8177.84</v>
      </c>
      <c r="K179" s="41">
        <v>817.78400000000011</v>
      </c>
      <c r="L179" s="41">
        <f t="shared" si="5"/>
        <v>7360.0560000000005</v>
      </c>
      <c r="M179" s="42"/>
      <c r="N179" s="43" t="str">
        <f t="shared" ca="1" si="4"/>
        <v/>
      </c>
    </row>
    <row r="180" spans="1:14" x14ac:dyDescent="0.3">
      <c r="A180" s="29" t="s">
        <v>72</v>
      </c>
      <c r="B180" s="30" t="s">
        <v>29</v>
      </c>
      <c r="C180" s="38" t="s">
        <v>18</v>
      </c>
      <c r="D180" s="38" t="s">
        <v>12</v>
      </c>
      <c r="E180" s="39">
        <v>1099.69</v>
      </c>
      <c r="F180" s="38">
        <v>6</v>
      </c>
      <c r="G180" s="38">
        <v>0</v>
      </c>
      <c r="H180" s="40">
        <v>45718</v>
      </c>
      <c r="I180" s="39">
        <v>439.88</v>
      </c>
      <c r="J180" s="41">
        <v>6598.14</v>
      </c>
      <c r="K180" s="41">
        <v>0</v>
      </c>
      <c r="L180" s="41">
        <f t="shared" si="5"/>
        <v>6598.14</v>
      </c>
      <c r="M180" s="42"/>
      <c r="N180" s="43" t="str">
        <f t="shared" ca="1" si="4"/>
        <v/>
      </c>
    </row>
    <row r="181" spans="1:14" x14ac:dyDescent="0.3">
      <c r="A181" s="29" t="s">
        <v>52</v>
      </c>
      <c r="B181" s="30" t="s">
        <v>64</v>
      </c>
      <c r="C181" s="38" t="s">
        <v>24</v>
      </c>
      <c r="D181" s="38" t="s">
        <v>12</v>
      </c>
      <c r="E181" s="39">
        <v>710.52</v>
      </c>
      <c r="F181" s="38">
        <v>8</v>
      </c>
      <c r="G181" s="38">
        <v>0.1</v>
      </c>
      <c r="H181" s="40">
        <v>45721</v>
      </c>
      <c r="I181" s="39">
        <v>255.79</v>
      </c>
      <c r="J181" s="41">
        <v>5684.16</v>
      </c>
      <c r="K181" s="41">
        <v>568.41600000000005</v>
      </c>
      <c r="L181" s="41">
        <f t="shared" si="5"/>
        <v>5115.7439999999997</v>
      </c>
      <c r="M181" s="42"/>
      <c r="N181" s="43" t="str">
        <f t="shared" ca="1" si="4"/>
        <v/>
      </c>
    </row>
    <row r="182" spans="1:14" x14ac:dyDescent="0.3">
      <c r="A182" s="29" t="s">
        <v>52</v>
      </c>
      <c r="B182" s="30" t="s">
        <v>59</v>
      </c>
      <c r="C182" s="38" t="s">
        <v>24</v>
      </c>
      <c r="D182" s="38" t="s">
        <v>12</v>
      </c>
      <c r="E182" s="39">
        <v>499.18</v>
      </c>
      <c r="F182" s="38">
        <v>15</v>
      </c>
      <c r="G182" s="38">
        <v>0.2</v>
      </c>
      <c r="H182" s="40">
        <v>45724</v>
      </c>
      <c r="I182" s="39">
        <v>159.74</v>
      </c>
      <c r="J182" s="41">
        <v>7487.7</v>
      </c>
      <c r="K182" s="41">
        <v>1497.54</v>
      </c>
      <c r="L182" s="41">
        <f t="shared" si="5"/>
        <v>5990.16</v>
      </c>
      <c r="M182" s="42"/>
      <c r="N182" s="43" t="str">
        <f t="shared" ca="1" si="4"/>
        <v/>
      </c>
    </row>
    <row r="183" spans="1:14" x14ac:dyDescent="0.3">
      <c r="A183" s="29" t="s">
        <v>37</v>
      </c>
      <c r="B183" s="30" t="s">
        <v>38</v>
      </c>
      <c r="C183" s="38" t="s">
        <v>20</v>
      </c>
      <c r="D183" s="38" t="s">
        <v>12</v>
      </c>
      <c r="E183" s="39">
        <v>1064.19</v>
      </c>
      <c r="F183" s="38">
        <v>18</v>
      </c>
      <c r="G183" s="38">
        <v>0.05</v>
      </c>
      <c r="H183" s="40">
        <v>45725</v>
      </c>
      <c r="I183" s="39">
        <v>404.39</v>
      </c>
      <c r="J183" s="41">
        <v>19155.420000000002</v>
      </c>
      <c r="K183" s="41">
        <v>957.77100000000019</v>
      </c>
      <c r="L183" s="41">
        <f t="shared" si="5"/>
        <v>18197.649000000001</v>
      </c>
      <c r="M183" s="42"/>
      <c r="N183" s="43" t="str">
        <f t="shared" ca="1" si="4"/>
        <v/>
      </c>
    </row>
    <row r="184" spans="1:14" x14ac:dyDescent="0.3">
      <c r="A184" s="29" t="s">
        <v>67</v>
      </c>
      <c r="B184" s="30" t="s">
        <v>38</v>
      </c>
      <c r="C184" s="38" t="s">
        <v>18</v>
      </c>
      <c r="D184" s="38" t="s">
        <v>39</v>
      </c>
      <c r="E184" s="39">
        <v>438.76</v>
      </c>
      <c r="F184" s="38">
        <v>18</v>
      </c>
      <c r="G184" s="38">
        <v>0.05</v>
      </c>
      <c r="H184" s="40">
        <v>45726</v>
      </c>
      <c r="I184" s="39">
        <v>187.57</v>
      </c>
      <c r="J184" s="41">
        <v>7897.68</v>
      </c>
      <c r="K184" s="41">
        <v>394.88400000000001</v>
      </c>
      <c r="L184" s="41">
        <f t="shared" si="5"/>
        <v>7502.7960000000003</v>
      </c>
      <c r="M184" s="42"/>
      <c r="N184" s="43" t="str">
        <f t="shared" ca="1" si="4"/>
        <v/>
      </c>
    </row>
    <row r="185" spans="1:14" x14ac:dyDescent="0.3">
      <c r="A185" s="29" t="s">
        <v>41</v>
      </c>
      <c r="B185" s="30" t="s">
        <v>55</v>
      </c>
      <c r="C185" s="38" t="s">
        <v>11</v>
      </c>
      <c r="D185" s="38" t="s">
        <v>15</v>
      </c>
      <c r="E185" s="39">
        <v>864.98</v>
      </c>
      <c r="F185" s="38">
        <v>2</v>
      </c>
      <c r="G185" s="38">
        <v>0.05</v>
      </c>
      <c r="H185" s="40">
        <v>45727</v>
      </c>
      <c r="I185" s="39">
        <v>410.87</v>
      </c>
      <c r="J185" s="41">
        <v>1729.96</v>
      </c>
      <c r="K185" s="41">
        <v>86.498000000000005</v>
      </c>
      <c r="L185" s="41">
        <f t="shared" si="5"/>
        <v>1643.462</v>
      </c>
      <c r="M185" s="42"/>
      <c r="N185" s="43" t="str">
        <f t="shared" ca="1" si="4"/>
        <v/>
      </c>
    </row>
    <row r="186" spans="1:14" x14ac:dyDescent="0.3">
      <c r="A186" s="29" t="s">
        <v>57</v>
      </c>
      <c r="B186" s="30" t="s">
        <v>55</v>
      </c>
      <c r="C186" s="38" t="s">
        <v>11</v>
      </c>
      <c r="D186" s="38" t="s">
        <v>27</v>
      </c>
      <c r="E186" s="39">
        <v>984.93</v>
      </c>
      <c r="F186" s="38">
        <v>14</v>
      </c>
      <c r="G186" s="38">
        <v>0.2</v>
      </c>
      <c r="H186" s="40">
        <v>45733</v>
      </c>
      <c r="I186" s="39">
        <v>275.77999999999997</v>
      </c>
      <c r="J186" s="41">
        <v>13789.019999999999</v>
      </c>
      <c r="K186" s="41">
        <v>2757.8040000000001</v>
      </c>
      <c r="L186" s="41">
        <f t="shared" si="5"/>
        <v>11031.215999999999</v>
      </c>
      <c r="M186" s="42"/>
      <c r="N186" s="43" t="str">
        <f t="shared" ca="1" si="4"/>
        <v/>
      </c>
    </row>
    <row r="187" spans="1:14" x14ac:dyDescent="0.3">
      <c r="A187" s="29" t="s">
        <v>25</v>
      </c>
      <c r="B187" s="30" t="s">
        <v>55</v>
      </c>
      <c r="C187" s="38" t="s">
        <v>11</v>
      </c>
      <c r="D187" s="38" t="s">
        <v>15</v>
      </c>
      <c r="E187" s="39">
        <v>1493.49</v>
      </c>
      <c r="F187" s="38">
        <v>18</v>
      </c>
      <c r="G187" s="38">
        <v>0</v>
      </c>
      <c r="H187" s="40">
        <v>45734</v>
      </c>
      <c r="I187" s="39">
        <v>746.74</v>
      </c>
      <c r="J187" s="41">
        <v>26882.82</v>
      </c>
      <c r="K187" s="41">
        <v>0</v>
      </c>
      <c r="L187" s="41">
        <f t="shared" si="5"/>
        <v>26882.82</v>
      </c>
      <c r="M187" s="42"/>
      <c r="N187" s="43" t="str">
        <f t="shared" ca="1" si="4"/>
        <v/>
      </c>
    </row>
    <row r="188" spans="1:14" x14ac:dyDescent="0.3">
      <c r="A188" s="29" t="s">
        <v>32</v>
      </c>
      <c r="B188" s="30" t="s">
        <v>53</v>
      </c>
      <c r="C188" s="38" t="s">
        <v>20</v>
      </c>
      <c r="D188" s="38" t="s">
        <v>15</v>
      </c>
      <c r="E188" s="39">
        <v>689.43</v>
      </c>
      <c r="F188" s="38">
        <v>9</v>
      </c>
      <c r="G188" s="38">
        <v>0.1</v>
      </c>
      <c r="H188" s="40">
        <v>45736</v>
      </c>
      <c r="I188" s="39">
        <v>310.24</v>
      </c>
      <c r="J188" s="41">
        <v>6204.87</v>
      </c>
      <c r="K188" s="41">
        <v>620.48700000000008</v>
      </c>
      <c r="L188" s="41">
        <f t="shared" si="5"/>
        <v>5584.3829999999998</v>
      </c>
      <c r="M188" s="42"/>
      <c r="N188" s="43" t="str">
        <f t="shared" ca="1" si="4"/>
        <v/>
      </c>
    </row>
    <row r="189" spans="1:14" x14ac:dyDescent="0.3">
      <c r="A189" s="29" t="s">
        <v>40</v>
      </c>
      <c r="B189" s="30" t="s">
        <v>59</v>
      </c>
      <c r="C189" s="38" t="s">
        <v>20</v>
      </c>
      <c r="D189" s="38" t="s">
        <v>15</v>
      </c>
      <c r="E189" s="39">
        <v>682.24</v>
      </c>
      <c r="F189" s="38">
        <v>1</v>
      </c>
      <c r="G189" s="38">
        <v>0</v>
      </c>
      <c r="H189" s="40">
        <v>45738</v>
      </c>
      <c r="I189" s="39">
        <v>341.12</v>
      </c>
      <c r="J189" s="41">
        <v>682.24</v>
      </c>
      <c r="K189" s="41">
        <v>0</v>
      </c>
      <c r="L189" s="41">
        <f t="shared" si="5"/>
        <v>682.24</v>
      </c>
      <c r="M189" s="42"/>
      <c r="N189" s="43" t="str">
        <f t="shared" ca="1" si="4"/>
        <v/>
      </c>
    </row>
    <row r="190" spans="1:14" x14ac:dyDescent="0.3">
      <c r="A190" s="29" t="s">
        <v>41</v>
      </c>
      <c r="B190" s="30" t="s">
        <v>26</v>
      </c>
      <c r="C190" s="38" t="s">
        <v>24</v>
      </c>
      <c r="D190" s="38" t="s">
        <v>21</v>
      </c>
      <c r="E190" s="39">
        <v>458.54</v>
      </c>
      <c r="F190" s="38">
        <v>15</v>
      </c>
      <c r="G190" s="38">
        <v>0.2</v>
      </c>
      <c r="H190" s="40">
        <v>45741</v>
      </c>
      <c r="I190" s="39">
        <v>91.71</v>
      </c>
      <c r="J190" s="41">
        <v>6878.1</v>
      </c>
      <c r="K190" s="41">
        <v>1375.6200000000001</v>
      </c>
      <c r="L190" s="41">
        <f t="shared" si="5"/>
        <v>5502.4800000000005</v>
      </c>
      <c r="M190" s="42"/>
      <c r="N190" s="43" t="str">
        <f t="shared" ca="1" si="4"/>
        <v/>
      </c>
    </row>
    <row r="191" spans="1:14" x14ac:dyDescent="0.3">
      <c r="A191" s="29" t="s">
        <v>32</v>
      </c>
      <c r="B191" s="30" t="s">
        <v>26</v>
      </c>
      <c r="C191" s="38" t="s">
        <v>20</v>
      </c>
      <c r="D191" s="38" t="s">
        <v>27</v>
      </c>
      <c r="E191" s="39">
        <v>1184.25</v>
      </c>
      <c r="F191" s="38">
        <v>11</v>
      </c>
      <c r="G191" s="38">
        <v>0.2</v>
      </c>
      <c r="H191" s="40">
        <v>45742</v>
      </c>
      <c r="I191" s="39">
        <v>331.59</v>
      </c>
      <c r="J191" s="41">
        <v>13026.75</v>
      </c>
      <c r="K191" s="41">
        <v>2605.3500000000004</v>
      </c>
      <c r="L191" s="41">
        <f t="shared" si="5"/>
        <v>10421.4</v>
      </c>
      <c r="M191" s="42"/>
      <c r="N191" s="43" t="str">
        <f t="shared" ca="1" si="4"/>
        <v/>
      </c>
    </row>
    <row r="192" spans="1:14" x14ac:dyDescent="0.3">
      <c r="A192" s="29" t="s">
        <v>25</v>
      </c>
      <c r="B192" s="30" t="s">
        <v>10</v>
      </c>
      <c r="C192" s="38" t="s">
        <v>20</v>
      </c>
      <c r="D192" s="38" t="s">
        <v>15</v>
      </c>
      <c r="E192" s="39">
        <v>762.14</v>
      </c>
      <c r="F192" s="38">
        <v>9</v>
      </c>
      <c r="G192" s="38">
        <v>0</v>
      </c>
      <c r="H192" s="40">
        <v>45743</v>
      </c>
      <c r="I192" s="39">
        <v>381.07</v>
      </c>
      <c r="J192" s="41">
        <v>6859.26</v>
      </c>
      <c r="K192" s="41">
        <v>0</v>
      </c>
      <c r="L192" s="41">
        <f t="shared" si="5"/>
        <v>6859.26</v>
      </c>
      <c r="M192" s="42"/>
      <c r="N192" s="43" t="str">
        <f t="shared" ca="1" si="4"/>
        <v/>
      </c>
    </row>
    <row r="193" spans="1:14" x14ac:dyDescent="0.3">
      <c r="A193" s="29" t="s">
        <v>22</v>
      </c>
      <c r="B193" s="30" t="s">
        <v>53</v>
      </c>
      <c r="C193" s="38" t="s">
        <v>24</v>
      </c>
      <c r="D193" s="38" t="s">
        <v>12</v>
      </c>
      <c r="E193" s="39">
        <v>750.71</v>
      </c>
      <c r="F193" s="38">
        <v>10</v>
      </c>
      <c r="G193" s="38">
        <v>0.15</v>
      </c>
      <c r="H193" s="40">
        <v>45743</v>
      </c>
      <c r="I193" s="39">
        <v>255.24</v>
      </c>
      <c r="J193" s="41">
        <v>7507.1</v>
      </c>
      <c r="K193" s="41">
        <v>1126.0650000000001</v>
      </c>
      <c r="L193" s="41">
        <f t="shared" si="5"/>
        <v>6381.0349999999999</v>
      </c>
      <c r="M193" s="42"/>
      <c r="N193" s="43" t="str">
        <f t="shared" ca="1" si="4"/>
        <v/>
      </c>
    </row>
    <row r="194" spans="1:14" x14ac:dyDescent="0.3">
      <c r="A194" s="29" t="s">
        <v>75</v>
      </c>
      <c r="B194" s="30" t="s">
        <v>71</v>
      </c>
      <c r="C194" s="38" t="s">
        <v>34</v>
      </c>
      <c r="D194" s="38" t="s">
        <v>15</v>
      </c>
      <c r="E194" s="39">
        <v>1456.94</v>
      </c>
      <c r="F194" s="38">
        <v>14</v>
      </c>
      <c r="G194" s="38">
        <v>0.05</v>
      </c>
      <c r="H194" s="40">
        <v>45745</v>
      </c>
      <c r="I194" s="39">
        <v>692.05</v>
      </c>
      <c r="J194" s="41">
        <v>20397.16</v>
      </c>
      <c r="K194" s="41">
        <v>1019.8580000000001</v>
      </c>
      <c r="L194" s="41">
        <f t="shared" si="5"/>
        <v>19377.302</v>
      </c>
      <c r="M194" s="42"/>
      <c r="N194" s="43" t="str">
        <f t="shared" ref="N194:N201" ca="1" si="6">IF(M194="BUY",NOW(),"")</f>
        <v/>
      </c>
    </row>
    <row r="195" spans="1:14" x14ac:dyDescent="0.3">
      <c r="A195" s="29" t="s">
        <v>44</v>
      </c>
      <c r="B195" s="30" t="s">
        <v>61</v>
      </c>
      <c r="C195" s="38" t="s">
        <v>18</v>
      </c>
      <c r="D195" s="38" t="s">
        <v>27</v>
      </c>
      <c r="E195" s="39">
        <v>1093.3800000000001</v>
      </c>
      <c r="F195" s="38">
        <v>17</v>
      </c>
      <c r="G195" s="38">
        <v>0.1</v>
      </c>
      <c r="H195" s="40">
        <v>45745</v>
      </c>
      <c r="I195" s="39">
        <v>344.41</v>
      </c>
      <c r="J195" s="41">
        <v>18587.460000000003</v>
      </c>
      <c r="K195" s="41">
        <v>1858.7460000000003</v>
      </c>
      <c r="L195" s="41">
        <f t="shared" ref="L195:L201" si="7">J195-K195</f>
        <v>16728.714000000004</v>
      </c>
      <c r="M195" s="42"/>
      <c r="N195" s="43" t="str">
        <f t="shared" ca="1" si="6"/>
        <v/>
      </c>
    </row>
    <row r="196" spans="1:14" x14ac:dyDescent="0.3">
      <c r="A196" s="29" t="s">
        <v>37</v>
      </c>
      <c r="B196" s="30" t="s">
        <v>43</v>
      </c>
      <c r="C196" s="38" t="s">
        <v>11</v>
      </c>
      <c r="D196" s="38" t="s">
        <v>15</v>
      </c>
      <c r="E196" s="39">
        <v>934.27</v>
      </c>
      <c r="F196" s="38">
        <v>8</v>
      </c>
      <c r="G196" s="38">
        <v>0.15</v>
      </c>
      <c r="H196" s="40">
        <v>45746</v>
      </c>
      <c r="I196" s="39">
        <v>397.06</v>
      </c>
      <c r="J196" s="41">
        <v>7474.16</v>
      </c>
      <c r="K196" s="41">
        <v>1121.124</v>
      </c>
      <c r="L196" s="41">
        <f t="shared" si="7"/>
        <v>6353.0360000000001</v>
      </c>
      <c r="M196" s="42"/>
      <c r="N196" s="43" t="str">
        <f t="shared" ca="1" si="6"/>
        <v/>
      </c>
    </row>
    <row r="197" spans="1:14" x14ac:dyDescent="0.3">
      <c r="A197" s="29" t="s">
        <v>70</v>
      </c>
      <c r="B197" s="30" t="s">
        <v>36</v>
      </c>
      <c r="C197" s="38" t="s">
        <v>34</v>
      </c>
      <c r="D197" s="38" t="s">
        <v>15</v>
      </c>
      <c r="E197" s="39">
        <v>1465.35</v>
      </c>
      <c r="F197" s="38">
        <v>8</v>
      </c>
      <c r="G197" s="38">
        <v>0.2</v>
      </c>
      <c r="H197" s="40">
        <v>45746</v>
      </c>
      <c r="I197" s="39">
        <v>586.14</v>
      </c>
      <c r="J197" s="41">
        <v>11722.8</v>
      </c>
      <c r="K197" s="41">
        <v>2344.56</v>
      </c>
      <c r="L197" s="41">
        <f t="shared" si="7"/>
        <v>9378.24</v>
      </c>
      <c r="M197" s="42"/>
      <c r="N197" s="43" t="str">
        <f t="shared" ca="1" si="6"/>
        <v/>
      </c>
    </row>
    <row r="198" spans="1:14" x14ac:dyDescent="0.3">
      <c r="A198" s="29" t="s">
        <v>52</v>
      </c>
      <c r="B198" s="30" t="s">
        <v>14</v>
      </c>
      <c r="C198" s="38" t="s">
        <v>20</v>
      </c>
      <c r="D198" s="38" t="s">
        <v>39</v>
      </c>
      <c r="E198" s="39">
        <v>740.8</v>
      </c>
      <c r="F198" s="38">
        <v>3</v>
      </c>
      <c r="G198" s="38">
        <v>0</v>
      </c>
      <c r="H198" s="40">
        <v>45749</v>
      </c>
      <c r="I198" s="39">
        <v>333.36</v>
      </c>
      <c r="J198" s="41">
        <v>2222.3999999999996</v>
      </c>
      <c r="K198" s="41">
        <v>0</v>
      </c>
      <c r="L198" s="41">
        <f t="shared" si="7"/>
        <v>2222.3999999999996</v>
      </c>
      <c r="M198" s="42"/>
      <c r="N198" s="43" t="str">
        <f t="shared" ca="1" si="6"/>
        <v/>
      </c>
    </row>
    <row r="199" spans="1:14" x14ac:dyDescent="0.3">
      <c r="A199" s="29" t="s">
        <v>58</v>
      </c>
      <c r="B199" s="30" t="s">
        <v>43</v>
      </c>
      <c r="C199" s="38" t="s">
        <v>11</v>
      </c>
      <c r="D199" s="38" t="s">
        <v>39</v>
      </c>
      <c r="E199" s="39">
        <v>545.44000000000005</v>
      </c>
      <c r="F199" s="38">
        <v>17</v>
      </c>
      <c r="G199" s="38">
        <v>0</v>
      </c>
      <c r="H199" s="40">
        <v>45752</v>
      </c>
      <c r="I199" s="39">
        <v>245.45</v>
      </c>
      <c r="J199" s="41">
        <v>9272.4800000000014</v>
      </c>
      <c r="K199" s="41">
        <v>0</v>
      </c>
      <c r="L199" s="41">
        <f t="shared" si="7"/>
        <v>9272.4800000000014</v>
      </c>
      <c r="M199" s="42"/>
      <c r="N199" s="43" t="str">
        <f t="shared" ca="1" si="6"/>
        <v/>
      </c>
    </row>
    <row r="200" spans="1:14" x14ac:dyDescent="0.3">
      <c r="A200" s="29" t="s">
        <v>35</v>
      </c>
      <c r="B200" s="30" t="s">
        <v>36</v>
      </c>
      <c r="C200" s="38" t="s">
        <v>18</v>
      </c>
      <c r="D200" s="38" t="s">
        <v>12</v>
      </c>
      <c r="E200" s="39">
        <v>997.61</v>
      </c>
      <c r="F200" s="38">
        <v>8</v>
      </c>
      <c r="G200" s="38">
        <v>0.05</v>
      </c>
      <c r="H200" s="40">
        <v>45752</v>
      </c>
      <c r="I200" s="39">
        <v>379.09</v>
      </c>
      <c r="J200" s="41">
        <v>7980.88</v>
      </c>
      <c r="K200" s="41">
        <v>399.04400000000004</v>
      </c>
      <c r="L200" s="41">
        <f t="shared" si="7"/>
        <v>7581.8360000000002</v>
      </c>
      <c r="M200" s="42"/>
      <c r="N200" s="43" t="str">
        <f t="shared" ca="1" si="6"/>
        <v/>
      </c>
    </row>
    <row r="201" spans="1:14" x14ac:dyDescent="0.3">
      <c r="A201" s="31" t="s">
        <v>60</v>
      </c>
      <c r="B201" s="32" t="s">
        <v>36</v>
      </c>
      <c r="C201" s="44" t="s">
        <v>20</v>
      </c>
      <c r="D201" s="44" t="s">
        <v>15</v>
      </c>
      <c r="E201" s="45">
        <v>928.32</v>
      </c>
      <c r="F201" s="44">
        <v>2</v>
      </c>
      <c r="G201" s="44">
        <v>0.05</v>
      </c>
      <c r="H201" s="46">
        <v>45754</v>
      </c>
      <c r="I201" s="45">
        <v>440.95</v>
      </c>
      <c r="J201" s="47">
        <v>1856.64</v>
      </c>
      <c r="K201" s="47">
        <v>92.832000000000008</v>
      </c>
      <c r="L201" s="47">
        <f t="shared" si="7"/>
        <v>1763.808</v>
      </c>
      <c r="M201" s="48"/>
      <c r="N201" s="49" t="str">
        <f t="shared" ca="1" si="6"/>
        <v/>
      </c>
    </row>
  </sheetData>
  <conditionalFormatting sqref="E2:E201">
    <cfRule type="iconSet" priority="2">
      <iconSet iconSet="3Arrows">
        <cfvo type="percent" val="0"/>
        <cfvo type="percent" val="33"/>
        <cfvo type="percent" val="67"/>
      </iconSet>
    </cfRule>
  </conditionalFormatting>
  <conditionalFormatting sqref="L1:M1048576">
    <cfRule type="top10" dxfId="1" priority="4" rank="10"/>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6A2BA-39B9-4BE9-8860-90CD261A928D}">
  <dimension ref="B2:H25"/>
  <sheetViews>
    <sheetView workbookViewId="0">
      <selection activeCell="H6" sqref="H6:H11"/>
    </sheetView>
  </sheetViews>
  <sheetFormatPr defaultRowHeight="14.4" x14ac:dyDescent="0.3"/>
  <cols>
    <col min="2" max="2" width="10.88671875" bestFit="1" customWidth="1"/>
    <col min="3" max="3" width="13.88671875" bestFit="1" customWidth="1"/>
  </cols>
  <sheetData>
    <row r="2" spans="2:8" x14ac:dyDescent="0.3">
      <c r="G2" s="52" t="s">
        <v>151</v>
      </c>
      <c r="H2" s="52"/>
    </row>
    <row r="3" spans="2:8" x14ac:dyDescent="0.3">
      <c r="B3" s="2" t="s">
        <v>148</v>
      </c>
      <c r="C3" s="2" t="s">
        <v>144</v>
      </c>
      <c r="G3" s="52"/>
      <c r="H3" s="52"/>
    </row>
    <row r="4" spans="2:8" x14ac:dyDescent="0.3">
      <c r="B4" s="2" t="s">
        <v>145</v>
      </c>
      <c r="C4">
        <v>523</v>
      </c>
      <c r="G4" s="2" t="s">
        <v>149</v>
      </c>
      <c r="H4" s="2" t="s">
        <v>150</v>
      </c>
    </row>
    <row r="5" spans="2:8" x14ac:dyDescent="0.3">
      <c r="B5" s="2" t="s">
        <v>147</v>
      </c>
      <c r="C5">
        <v>16901.63</v>
      </c>
      <c r="H5">
        <f>Profit</f>
        <v>16901.63</v>
      </c>
    </row>
    <row r="6" spans="2:8" x14ac:dyDescent="0.3">
      <c r="G6">
        <v>1000</v>
      </c>
      <c r="H6">
        <f t="dataTable" ref="H6:H10" dt2D="0" dtr="0" r1="C4"/>
        <v>16901.63</v>
      </c>
    </row>
    <row r="7" spans="2:8" x14ac:dyDescent="0.3">
      <c r="G7">
        <v>1500</v>
      </c>
      <c r="H7">
        <v>16901.63</v>
      </c>
    </row>
    <row r="8" spans="2:8" x14ac:dyDescent="0.3">
      <c r="B8" s="2" t="s">
        <v>148</v>
      </c>
      <c r="C8" s="2" t="s">
        <v>15</v>
      </c>
      <c r="G8">
        <v>2000</v>
      </c>
      <c r="H8">
        <v>16901.63</v>
      </c>
    </row>
    <row r="9" spans="2:8" x14ac:dyDescent="0.3">
      <c r="B9" s="2" t="s">
        <v>145</v>
      </c>
      <c r="C9">
        <v>381</v>
      </c>
      <c r="G9">
        <v>2500</v>
      </c>
      <c r="H9">
        <v>16901.63</v>
      </c>
    </row>
    <row r="10" spans="2:8" x14ac:dyDescent="0.3">
      <c r="B10" s="2" t="s">
        <v>147</v>
      </c>
      <c r="C10">
        <v>18343.54</v>
      </c>
      <c r="G10">
        <v>3000</v>
      </c>
      <c r="H10">
        <v>16901.63</v>
      </c>
    </row>
    <row r="13" spans="2:8" x14ac:dyDescent="0.3">
      <c r="B13" s="2" t="s">
        <v>148</v>
      </c>
      <c r="C13" s="2" t="s">
        <v>21</v>
      </c>
    </row>
    <row r="14" spans="2:8" x14ac:dyDescent="0.3">
      <c r="B14" s="2" t="s">
        <v>145</v>
      </c>
      <c r="C14">
        <v>418</v>
      </c>
    </row>
    <row r="15" spans="2:8" x14ac:dyDescent="0.3">
      <c r="B15" s="2" t="s">
        <v>147</v>
      </c>
      <c r="C15">
        <v>9182.1500000000015</v>
      </c>
    </row>
    <row r="18" spans="2:3" x14ac:dyDescent="0.3">
      <c r="B18" s="2" t="s">
        <v>148</v>
      </c>
      <c r="C18" s="2" t="s">
        <v>27</v>
      </c>
    </row>
    <row r="19" spans="2:3" x14ac:dyDescent="0.3">
      <c r="B19" s="2" t="s">
        <v>145</v>
      </c>
      <c r="C19">
        <v>354</v>
      </c>
    </row>
    <row r="20" spans="2:3" x14ac:dyDescent="0.3">
      <c r="B20" s="2" t="s">
        <v>147</v>
      </c>
      <c r="C20">
        <v>11579.140000000003</v>
      </c>
    </row>
    <row r="23" spans="2:3" x14ac:dyDescent="0.3">
      <c r="B23" s="2" t="s">
        <v>148</v>
      </c>
      <c r="C23" s="2" t="s">
        <v>146</v>
      </c>
    </row>
    <row r="24" spans="2:3" x14ac:dyDescent="0.3">
      <c r="B24" s="2" t="s">
        <v>145</v>
      </c>
      <c r="C24">
        <v>318</v>
      </c>
    </row>
    <row r="25" spans="2:3" x14ac:dyDescent="0.3">
      <c r="B25" s="2" t="s">
        <v>147</v>
      </c>
      <c r="C25">
        <v>11839.599999999999</v>
      </c>
    </row>
  </sheetData>
  <mergeCells count="1">
    <mergeCell ref="G2: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DE1B9-61C5-45C3-99C2-8AF691A0C16C}">
  <dimension ref="B1:N228"/>
  <sheetViews>
    <sheetView workbookViewId="0">
      <selection activeCell="B3" sqref="B3"/>
    </sheetView>
  </sheetViews>
  <sheetFormatPr defaultRowHeight="14.4" x14ac:dyDescent="0.3"/>
  <cols>
    <col min="2" max="2" width="11.77734375" customWidth="1"/>
    <col min="3" max="3" width="11.6640625" customWidth="1"/>
    <col min="4" max="4" width="15.44140625" customWidth="1"/>
    <col min="6" max="6" width="18.21875" bestFit="1" customWidth="1"/>
    <col min="7" max="7" width="12.44140625" style="10" bestFit="1" customWidth="1"/>
    <col min="8" max="8" width="15.44140625" bestFit="1" customWidth="1"/>
    <col min="9" max="9" width="14.44140625" bestFit="1" customWidth="1"/>
    <col min="10" max="10" width="17.77734375" bestFit="1" customWidth="1"/>
    <col min="11" max="11" width="23.88671875" style="10" bestFit="1" customWidth="1"/>
    <col min="12" max="12" width="23.44140625" bestFit="1" customWidth="1"/>
    <col min="13" max="13" width="20.109375" bestFit="1" customWidth="1"/>
    <col min="14" max="14" width="12" bestFit="1" customWidth="1"/>
    <col min="15" max="19" width="10.44140625" customWidth="1"/>
  </cols>
  <sheetData>
    <row r="1" spans="2:14" x14ac:dyDescent="0.3">
      <c r="F1" t="s">
        <v>98</v>
      </c>
      <c r="G1" s="10" t="s">
        <v>99</v>
      </c>
    </row>
    <row r="2" spans="2:14" x14ac:dyDescent="0.3">
      <c r="F2">
        <f>SLOPE(C5:C204,B5:B204)</f>
        <v>1.7048370834525672</v>
      </c>
      <c r="G2" s="10">
        <f>INTERCEPT(C5:C204,B5:B204)</f>
        <v>393.99766516951809</v>
      </c>
    </row>
    <row r="3" spans="2:14" ht="15" thickBot="1" x14ac:dyDescent="0.35"/>
    <row r="4" spans="2:14" ht="15" thickBot="1" x14ac:dyDescent="0.35">
      <c r="B4" s="6" t="s">
        <v>88</v>
      </c>
      <c r="C4" s="4" t="s">
        <v>89</v>
      </c>
      <c r="D4" s="2" t="s">
        <v>102</v>
      </c>
      <c r="F4" s="13" t="s">
        <v>116</v>
      </c>
      <c r="G4" s="16"/>
      <c r="H4" s="16"/>
      <c r="I4" s="16"/>
      <c r="J4" s="16"/>
      <c r="K4" s="16"/>
      <c r="L4" s="16"/>
      <c r="M4" s="16"/>
      <c r="N4" s="14"/>
    </row>
    <row r="5" spans="2:14" ht="15" thickBot="1" x14ac:dyDescent="0.35">
      <c r="B5" s="7">
        <v>331.55</v>
      </c>
      <c r="C5" s="5">
        <v>1036.0899999999999</v>
      </c>
      <c r="D5">
        <f>$F$2*$B5+$G$2</f>
        <v>959.23640018821675</v>
      </c>
      <c r="F5" s="18"/>
      <c r="G5" s="17"/>
      <c r="H5" s="17"/>
      <c r="I5" s="17"/>
      <c r="J5" s="17"/>
      <c r="K5" s="17"/>
      <c r="L5" s="17"/>
      <c r="M5" s="17"/>
      <c r="N5" s="15"/>
    </row>
    <row r="6" spans="2:14" ht="15" thickBot="1" x14ac:dyDescent="0.35">
      <c r="B6" s="3">
        <v>440.51</v>
      </c>
      <c r="C6" s="1">
        <v>1101.28</v>
      </c>
      <c r="D6">
        <f t="shared" ref="D6:D69" si="0">$F$2*$B6+$G$2</f>
        <v>1144.9954488012086</v>
      </c>
      <c r="F6" s="20" t="s">
        <v>117</v>
      </c>
      <c r="G6" s="21"/>
      <c r="H6" s="16"/>
      <c r="I6" s="16"/>
      <c r="J6" s="16"/>
      <c r="K6" s="16"/>
      <c r="L6" s="16"/>
      <c r="M6" s="16"/>
      <c r="N6" s="14"/>
    </row>
    <row r="7" spans="2:14" ht="15" thickBot="1" x14ac:dyDescent="0.35">
      <c r="B7" s="7">
        <v>285.33999999999997</v>
      </c>
      <c r="C7" s="5">
        <v>713.34</v>
      </c>
      <c r="D7">
        <f t="shared" si="0"/>
        <v>880.45587856187353</v>
      </c>
      <c r="F7" s="18" t="s">
        <v>118</v>
      </c>
      <c r="G7" s="17">
        <v>0.77340306414342619</v>
      </c>
      <c r="H7" s="17"/>
      <c r="I7" s="17"/>
      <c r="J7" s="17"/>
      <c r="K7" s="17"/>
      <c r="L7" s="17"/>
      <c r="M7" s="17"/>
      <c r="N7" s="15"/>
    </row>
    <row r="8" spans="2:14" ht="15" thickBot="1" x14ac:dyDescent="0.35">
      <c r="B8" s="3">
        <v>161.69999999999999</v>
      </c>
      <c r="C8" s="1">
        <v>760.93</v>
      </c>
      <c r="D8">
        <f t="shared" si="0"/>
        <v>669.66982156379822</v>
      </c>
      <c r="F8" s="13" t="s">
        <v>119</v>
      </c>
      <c r="G8" s="16">
        <v>0.59815229962644068</v>
      </c>
      <c r="H8" s="16"/>
      <c r="I8" s="16"/>
      <c r="J8" s="16"/>
      <c r="K8" s="16"/>
      <c r="L8" s="16"/>
      <c r="M8" s="16"/>
      <c r="N8" s="14"/>
    </row>
    <row r="9" spans="2:14" ht="15" thickBot="1" x14ac:dyDescent="0.35">
      <c r="B9" s="7">
        <v>271.04000000000002</v>
      </c>
      <c r="C9" s="5">
        <v>847</v>
      </c>
      <c r="D9">
        <f t="shared" si="0"/>
        <v>856.07670826850199</v>
      </c>
      <c r="F9" s="18" t="s">
        <v>120</v>
      </c>
      <c r="G9" s="17">
        <v>0.59612276578617018</v>
      </c>
      <c r="H9" s="17"/>
      <c r="I9" s="17"/>
      <c r="J9" s="17"/>
      <c r="K9" s="17"/>
      <c r="L9" s="17"/>
      <c r="M9" s="17"/>
      <c r="N9" s="15"/>
    </row>
    <row r="10" spans="2:14" ht="15" thickBot="1" x14ac:dyDescent="0.35">
      <c r="B10" s="3">
        <v>304.18</v>
      </c>
      <c r="C10" s="1">
        <v>965.64</v>
      </c>
      <c r="D10">
        <f t="shared" si="0"/>
        <v>912.57500921411997</v>
      </c>
      <c r="F10" s="13" t="s">
        <v>104</v>
      </c>
      <c r="G10" s="16">
        <v>190.19247302285618</v>
      </c>
      <c r="H10" s="16"/>
      <c r="I10" s="16"/>
      <c r="J10" s="16"/>
      <c r="K10" s="16"/>
      <c r="L10" s="16"/>
      <c r="M10" s="16"/>
      <c r="N10" s="14"/>
    </row>
    <row r="11" spans="2:14" ht="15" thickBot="1" x14ac:dyDescent="0.35">
      <c r="B11" s="7">
        <v>312.91000000000003</v>
      </c>
      <c r="C11" s="5">
        <v>1317.53</v>
      </c>
      <c r="D11">
        <f t="shared" si="0"/>
        <v>927.45823695266097</v>
      </c>
      <c r="F11" s="22" t="s">
        <v>121</v>
      </c>
      <c r="G11" s="23">
        <v>200</v>
      </c>
      <c r="H11" s="17"/>
      <c r="I11" s="17"/>
      <c r="J11" s="17"/>
      <c r="K11" s="17"/>
      <c r="L11" s="17"/>
      <c r="M11" s="17"/>
      <c r="N11" s="15"/>
    </row>
    <row r="12" spans="2:14" ht="15" thickBot="1" x14ac:dyDescent="0.35">
      <c r="B12" s="3">
        <v>300.85000000000002</v>
      </c>
      <c r="C12" s="1">
        <v>1074.47</v>
      </c>
      <c r="D12">
        <f t="shared" si="0"/>
        <v>906.89790172622293</v>
      </c>
      <c r="F12" s="13"/>
      <c r="G12" s="16"/>
      <c r="H12" s="16"/>
      <c r="I12" s="16"/>
      <c r="J12" s="16"/>
      <c r="K12" s="16"/>
      <c r="L12" s="16"/>
      <c r="M12" s="16"/>
      <c r="N12" s="14"/>
    </row>
    <row r="13" spans="2:14" ht="15" thickBot="1" x14ac:dyDescent="0.35">
      <c r="B13" s="7">
        <v>190.59</v>
      </c>
      <c r="C13" s="5">
        <v>501.54</v>
      </c>
      <c r="D13">
        <f t="shared" si="0"/>
        <v>718.9225649047429</v>
      </c>
      <c r="F13" s="18" t="s">
        <v>122</v>
      </c>
      <c r="G13" s="17"/>
      <c r="H13" s="17"/>
      <c r="I13" s="17"/>
      <c r="J13" s="17"/>
      <c r="K13" s="17"/>
      <c r="L13" s="17"/>
      <c r="M13" s="17"/>
      <c r="N13" s="15"/>
    </row>
    <row r="14" spans="2:14" ht="15" thickBot="1" x14ac:dyDescent="0.35">
      <c r="B14" s="3">
        <v>350.22</v>
      </c>
      <c r="C14" s="1">
        <v>737.31</v>
      </c>
      <c r="D14">
        <f t="shared" si="0"/>
        <v>991.06570853627625</v>
      </c>
      <c r="F14" s="20"/>
      <c r="G14" s="21" t="s">
        <v>127</v>
      </c>
      <c r="H14" s="21" t="s">
        <v>128</v>
      </c>
      <c r="I14" s="21" t="s">
        <v>129</v>
      </c>
      <c r="J14" s="21" t="s">
        <v>130</v>
      </c>
      <c r="K14" s="21" t="s">
        <v>131</v>
      </c>
      <c r="L14" s="16"/>
      <c r="M14" s="16"/>
      <c r="N14" s="14"/>
    </row>
    <row r="15" spans="2:14" ht="15" thickBot="1" x14ac:dyDescent="0.35">
      <c r="B15" s="7">
        <v>672.38</v>
      </c>
      <c r="C15" s="5">
        <v>1572.82</v>
      </c>
      <c r="D15">
        <f t="shared" si="0"/>
        <v>1540.2960233413553</v>
      </c>
      <c r="F15" s="18" t="s">
        <v>123</v>
      </c>
      <c r="G15" s="17">
        <v>1</v>
      </c>
      <c r="H15" s="17">
        <v>10661102.788791124</v>
      </c>
      <c r="I15" s="17">
        <v>10661102.788791124</v>
      </c>
      <c r="J15" s="17">
        <v>294.72398427548137</v>
      </c>
      <c r="K15" s="17">
        <v>4.6269367558908521E-41</v>
      </c>
      <c r="L15" s="17"/>
      <c r="M15" s="17"/>
      <c r="N15" s="15"/>
    </row>
    <row r="16" spans="2:14" ht="15" thickBot="1" x14ac:dyDescent="0.35">
      <c r="B16" s="3">
        <v>456.66</v>
      </c>
      <c r="C16" s="1">
        <v>1343.13</v>
      </c>
      <c r="D16">
        <f t="shared" si="0"/>
        <v>1172.5285676989674</v>
      </c>
      <c r="F16" s="13" t="s">
        <v>124</v>
      </c>
      <c r="G16" s="16">
        <v>198</v>
      </c>
      <c r="H16" s="16">
        <v>7162289.005320874</v>
      </c>
      <c r="I16" s="16">
        <v>36173.176794549872</v>
      </c>
      <c r="J16" s="16"/>
      <c r="K16" s="16"/>
      <c r="L16" s="16"/>
      <c r="M16" s="16"/>
      <c r="N16" s="14"/>
    </row>
    <row r="17" spans="2:14" ht="15" thickBot="1" x14ac:dyDescent="0.35">
      <c r="B17" s="7">
        <v>452.8</v>
      </c>
      <c r="C17" s="5">
        <v>1191.58</v>
      </c>
      <c r="D17">
        <f t="shared" si="0"/>
        <v>1165.9478965568405</v>
      </c>
      <c r="F17" s="22" t="s">
        <v>125</v>
      </c>
      <c r="G17" s="23">
        <v>199</v>
      </c>
      <c r="H17" s="23">
        <v>17823391.794111997</v>
      </c>
      <c r="I17" s="23"/>
      <c r="J17" s="23"/>
      <c r="K17" s="23"/>
      <c r="L17" s="17"/>
      <c r="M17" s="17"/>
      <c r="N17" s="15"/>
    </row>
    <row r="18" spans="2:14" ht="15" thickBot="1" x14ac:dyDescent="0.35">
      <c r="B18" s="3">
        <v>273.41000000000003</v>
      </c>
      <c r="C18" s="1">
        <v>822.28</v>
      </c>
      <c r="D18">
        <f t="shared" si="0"/>
        <v>860.1171721562846</v>
      </c>
      <c r="F18" s="13"/>
      <c r="G18" s="16"/>
      <c r="H18" s="16"/>
      <c r="I18" s="16"/>
      <c r="J18" s="16"/>
      <c r="K18" s="16"/>
      <c r="L18" s="16"/>
      <c r="M18" s="16"/>
      <c r="N18" s="14"/>
    </row>
    <row r="19" spans="2:14" ht="15" thickBot="1" x14ac:dyDescent="0.35">
      <c r="B19" s="7">
        <v>155.19999999999999</v>
      </c>
      <c r="C19" s="5">
        <v>521.66999999999996</v>
      </c>
      <c r="D19">
        <f t="shared" si="0"/>
        <v>658.5883805213565</v>
      </c>
      <c r="F19" s="18"/>
      <c r="G19" s="17" t="s">
        <v>132</v>
      </c>
      <c r="H19" s="17" t="s">
        <v>104</v>
      </c>
      <c r="I19" s="17" t="s">
        <v>133</v>
      </c>
      <c r="J19" s="17" t="s">
        <v>134</v>
      </c>
      <c r="K19" s="17" t="s">
        <v>135</v>
      </c>
      <c r="L19" s="17" t="s">
        <v>136</v>
      </c>
      <c r="M19" s="17" t="s">
        <v>137</v>
      </c>
      <c r="N19" s="15" t="s">
        <v>138</v>
      </c>
    </row>
    <row r="20" spans="2:14" ht="15" thickBot="1" x14ac:dyDescent="0.35">
      <c r="B20" s="3">
        <v>300.58999999999997</v>
      </c>
      <c r="C20" s="1">
        <v>1502.93</v>
      </c>
      <c r="D20">
        <f t="shared" si="0"/>
        <v>906.45464408452528</v>
      </c>
      <c r="F20" s="13" t="s">
        <v>126</v>
      </c>
      <c r="G20" s="16">
        <v>393.99766516951786</v>
      </c>
      <c r="H20" s="16">
        <v>36.476267980965957</v>
      </c>
      <c r="I20" s="16">
        <v>10.80147961888847</v>
      </c>
      <c r="J20" s="16">
        <v>1.1137843314422145E-21</v>
      </c>
      <c r="K20" s="16">
        <v>322.06582718481212</v>
      </c>
      <c r="L20" s="16">
        <v>465.9295031542236</v>
      </c>
      <c r="M20" s="16">
        <v>322.06582718481212</v>
      </c>
      <c r="N20" s="14">
        <v>465.9295031542236</v>
      </c>
    </row>
    <row r="21" spans="2:14" ht="15" thickBot="1" x14ac:dyDescent="0.35">
      <c r="B21" s="7">
        <v>298.38</v>
      </c>
      <c r="C21" s="5">
        <v>877.58</v>
      </c>
      <c r="D21">
        <f t="shared" si="0"/>
        <v>902.68695413009505</v>
      </c>
      <c r="F21" s="18" t="s">
        <v>88</v>
      </c>
      <c r="G21" s="17">
        <v>1.7048370834525679</v>
      </c>
      <c r="H21" s="17">
        <v>9.9305921034454653E-2</v>
      </c>
      <c r="I21" s="17">
        <v>17.167527028535051</v>
      </c>
      <c r="J21" s="17">
        <v>4.6269367558907205E-41</v>
      </c>
      <c r="K21" s="17">
        <v>1.5090040715199911</v>
      </c>
      <c r="L21" s="17">
        <v>1.9006700953851448</v>
      </c>
      <c r="M21" s="17">
        <v>1.5090040715199911</v>
      </c>
      <c r="N21" s="15">
        <v>1.9006700953851448</v>
      </c>
    </row>
    <row r="22" spans="2:14" ht="15" thickBot="1" x14ac:dyDescent="0.35">
      <c r="B22" s="3">
        <v>203.74</v>
      </c>
      <c r="C22" s="1">
        <v>636.70000000000005</v>
      </c>
      <c r="D22">
        <f t="shared" si="0"/>
        <v>741.34117255214414</v>
      </c>
    </row>
    <row r="23" spans="2:14" ht="15" thickBot="1" x14ac:dyDescent="0.35">
      <c r="B23" s="7">
        <v>481.96</v>
      </c>
      <c r="C23" s="5">
        <v>1506.14</v>
      </c>
      <c r="D23">
        <f t="shared" si="0"/>
        <v>1215.6609459103174</v>
      </c>
      <c r="F23" t="s">
        <v>100</v>
      </c>
      <c r="G23">
        <f>K27/M27</f>
        <v>1.7107518378325131</v>
      </c>
    </row>
    <row r="24" spans="2:14" ht="15" thickBot="1" x14ac:dyDescent="0.35">
      <c r="B24" s="3">
        <v>161.26</v>
      </c>
      <c r="C24" s="1">
        <v>645.02</v>
      </c>
      <c r="D24">
        <f t="shared" si="0"/>
        <v>668.91969324707907</v>
      </c>
      <c r="F24" t="s">
        <v>101</v>
      </c>
      <c r="G24">
        <f>G27-(G23*F27)</f>
        <v>391.97816071206364</v>
      </c>
    </row>
    <row r="25" spans="2:14" ht="15" thickBot="1" x14ac:dyDescent="0.35">
      <c r="B25" s="7">
        <v>476.65</v>
      </c>
      <c r="C25" s="5">
        <v>953.3</v>
      </c>
      <c r="D25">
        <f t="shared" si="0"/>
        <v>1206.6082609971841</v>
      </c>
    </row>
    <row r="26" spans="2:14" ht="15" thickBot="1" x14ac:dyDescent="0.35">
      <c r="B26" s="3">
        <v>82.57</v>
      </c>
      <c r="C26" s="1">
        <v>388.56</v>
      </c>
      <c r="D26">
        <f t="shared" si="0"/>
        <v>534.76606315019649</v>
      </c>
      <c r="F26" t="s">
        <v>90</v>
      </c>
      <c r="G26" s="10" t="s">
        <v>91</v>
      </c>
      <c r="H26" t="s">
        <v>92</v>
      </c>
      <c r="I26" t="s">
        <v>93</v>
      </c>
      <c r="J26" t="s">
        <v>94</v>
      </c>
      <c r="K26" s="10" t="s">
        <v>95</v>
      </c>
      <c r="L26" t="s">
        <v>96</v>
      </c>
      <c r="M26" t="s">
        <v>97</v>
      </c>
    </row>
    <row r="27" spans="2:14" ht="15" thickBot="1" x14ac:dyDescent="0.35">
      <c r="B27" s="7">
        <v>297.27</v>
      </c>
      <c r="C27" s="5">
        <v>743.17</v>
      </c>
      <c r="D27">
        <f t="shared" si="0"/>
        <v>900.7945849674627</v>
      </c>
      <c r="F27" s="53">
        <f>AVERAGE(B5:B204)</f>
        <v>341.43505000000005</v>
      </c>
      <c r="G27" s="53">
        <f>AVERAGE(C5:C204)</f>
        <v>976.08879999999965</v>
      </c>
      <c r="H27">
        <f t="shared" ref="H27:H58" si="1">B5-$F$27</f>
        <v>-9.8850500000000352</v>
      </c>
      <c r="I27">
        <f t="shared" ref="I27:I58" si="2">C5-$G$27</f>
        <v>60.001200000000267</v>
      </c>
      <c r="J27">
        <f t="shared" ref="J27:J58" si="3">H27*I27</f>
        <v>-593.11486206000473</v>
      </c>
      <c r="K27" s="53">
        <f>SUM(J27:J225)</f>
        <v>6258197.4506555619</v>
      </c>
      <c r="L27">
        <f t="shared" ref="L27:L58" si="4">H27*H27</f>
        <v>97.714213502500698</v>
      </c>
      <c r="M27" s="53">
        <f>SUM(L27:L225)</f>
        <v>3658156.2049259976</v>
      </c>
    </row>
    <row r="28" spans="2:14" ht="15" thickBot="1" x14ac:dyDescent="0.35">
      <c r="B28" s="3">
        <v>176.59</v>
      </c>
      <c r="C28" s="1">
        <v>706.37</v>
      </c>
      <c r="D28">
        <f t="shared" si="0"/>
        <v>695.05484573640695</v>
      </c>
      <c r="F28" s="53"/>
      <c r="G28" s="53"/>
      <c r="H28">
        <f t="shared" si="1"/>
        <v>99.074949999999944</v>
      </c>
      <c r="I28">
        <f t="shared" si="2"/>
        <v>125.19120000000032</v>
      </c>
      <c r="J28">
        <f t="shared" si="3"/>
        <v>12403.311880440026</v>
      </c>
      <c r="K28" s="53"/>
      <c r="L28">
        <f t="shared" si="4"/>
        <v>9815.8457175024887</v>
      </c>
      <c r="M28" s="53"/>
    </row>
    <row r="29" spans="2:14" ht="15" thickBot="1" x14ac:dyDescent="0.35">
      <c r="B29" s="7">
        <v>374.75</v>
      </c>
      <c r="C29" s="5">
        <v>925.31</v>
      </c>
      <c r="D29">
        <f t="shared" si="0"/>
        <v>1032.8853621933677</v>
      </c>
      <c r="F29" s="53"/>
      <c r="G29" s="53"/>
      <c r="H29">
        <f t="shared" si="1"/>
        <v>-56.095050000000072</v>
      </c>
      <c r="I29">
        <f t="shared" si="2"/>
        <v>-262.74879999999962</v>
      </c>
      <c r="J29">
        <f t="shared" si="3"/>
        <v>14738.907073439997</v>
      </c>
      <c r="K29" s="53"/>
      <c r="L29">
        <f t="shared" si="4"/>
        <v>3146.6546345025081</v>
      </c>
      <c r="M29" s="53"/>
    </row>
    <row r="30" spans="2:14" ht="15" thickBot="1" x14ac:dyDescent="0.35">
      <c r="B30" s="3">
        <v>293.27999999999997</v>
      </c>
      <c r="C30" s="1">
        <v>1173.1199999999999</v>
      </c>
      <c r="D30">
        <f t="shared" si="0"/>
        <v>893.99228500448703</v>
      </c>
      <c r="F30" s="53"/>
      <c r="G30" s="53"/>
      <c r="H30">
        <f t="shared" si="1"/>
        <v>-179.73505000000006</v>
      </c>
      <c r="I30">
        <f t="shared" si="2"/>
        <v>-215.1587999999997</v>
      </c>
      <c r="J30">
        <f t="shared" si="3"/>
        <v>38671.57767593996</v>
      </c>
      <c r="K30" s="53"/>
      <c r="L30">
        <f t="shared" si="4"/>
        <v>32304.688198502521</v>
      </c>
      <c r="M30" s="53"/>
    </row>
    <row r="31" spans="2:14" ht="15" thickBot="1" x14ac:dyDescent="0.35">
      <c r="B31" s="7">
        <v>236.44</v>
      </c>
      <c r="C31" s="5">
        <v>675.54</v>
      </c>
      <c r="D31">
        <f t="shared" si="0"/>
        <v>797.08934518104309</v>
      </c>
      <c r="F31" s="53"/>
      <c r="G31" s="53"/>
      <c r="H31">
        <f t="shared" si="1"/>
        <v>-70.395050000000026</v>
      </c>
      <c r="I31">
        <f t="shared" si="2"/>
        <v>-129.08879999999965</v>
      </c>
      <c r="J31">
        <f t="shared" si="3"/>
        <v>9087.2125304399797</v>
      </c>
      <c r="K31" s="53"/>
      <c r="L31">
        <f t="shared" si="4"/>
        <v>4955.4630645025036</v>
      </c>
      <c r="M31" s="53"/>
    </row>
    <row r="32" spans="2:14" ht="15" thickBot="1" x14ac:dyDescent="0.35">
      <c r="B32" s="3">
        <v>356.85</v>
      </c>
      <c r="C32" s="1">
        <v>939.09</v>
      </c>
      <c r="D32">
        <f t="shared" si="0"/>
        <v>1002.3687783995667</v>
      </c>
      <c r="F32" s="53"/>
      <c r="G32" s="53"/>
      <c r="H32">
        <f t="shared" si="1"/>
        <v>-37.25505000000004</v>
      </c>
      <c r="I32">
        <f t="shared" si="2"/>
        <v>-10.448799999999665</v>
      </c>
      <c r="J32">
        <f t="shared" si="3"/>
        <v>389.27056643998793</v>
      </c>
      <c r="K32" s="53"/>
      <c r="L32">
        <f t="shared" si="4"/>
        <v>1387.9387505025029</v>
      </c>
      <c r="M32" s="53"/>
    </row>
    <row r="33" spans="2:13" ht="15" thickBot="1" x14ac:dyDescent="0.35">
      <c r="B33" s="7">
        <v>398.25</v>
      </c>
      <c r="C33" s="5">
        <v>983.34</v>
      </c>
      <c r="D33">
        <f t="shared" si="0"/>
        <v>1072.949033654503</v>
      </c>
      <c r="F33" s="53"/>
      <c r="G33" s="53"/>
      <c r="H33">
        <f t="shared" si="1"/>
        <v>-28.525050000000022</v>
      </c>
      <c r="I33">
        <f t="shared" si="2"/>
        <v>341.44120000000032</v>
      </c>
      <c r="J33">
        <f t="shared" si="3"/>
        <v>-9739.6273020600165</v>
      </c>
      <c r="K33" s="53"/>
      <c r="L33">
        <f t="shared" si="4"/>
        <v>813.67847750250121</v>
      </c>
      <c r="M33" s="53"/>
    </row>
    <row r="34" spans="2:13" ht="15" thickBot="1" x14ac:dyDescent="0.35">
      <c r="B34" s="3">
        <v>160.24</v>
      </c>
      <c r="C34" s="1">
        <v>801.21</v>
      </c>
      <c r="D34">
        <f t="shared" si="0"/>
        <v>667.18075942195742</v>
      </c>
      <c r="F34" s="53"/>
      <c r="G34" s="53"/>
      <c r="H34">
        <f t="shared" si="1"/>
        <v>-40.585050000000024</v>
      </c>
      <c r="I34">
        <f t="shared" si="2"/>
        <v>98.381200000000376</v>
      </c>
      <c r="J34">
        <f t="shared" si="3"/>
        <v>-3992.8059210600177</v>
      </c>
      <c r="K34" s="53"/>
      <c r="L34">
        <f t="shared" si="4"/>
        <v>1647.146283502502</v>
      </c>
      <c r="M34" s="53"/>
    </row>
    <row r="35" spans="2:13" ht="15" thickBot="1" x14ac:dyDescent="0.35">
      <c r="B35" s="7">
        <v>326.41000000000003</v>
      </c>
      <c r="C35" s="5">
        <v>1450.71</v>
      </c>
      <c r="D35">
        <f t="shared" si="0"/>
        <v>950.47353757927056</v>
      </c>
      <c r="F35" s="53"/>
      <c r="G35" s="53"/>
      <c r="H35">
        <f t="shared" si="1"/>
        <v>-150.84505000000004</v>
      </c>
      <c r="I35">
        <f t="shared" si="2"/>
        <v>-474.54879999999963</v>
      </c>
      <c r="J35">
        <f t="shared" si="3"/>
        <v>71583.337463439966</v>
      </c>
      <c r="K35" s="53"/>
      <c r="L35">
        <f t="shared" si="4"/>
        <v>22754.229109502514</v>
      </c>
      <c r="M35" s="53"/>
    </row>
    <row r="36" spans="2:13" ht="15" thickBot="1" x14ac:dyDescent="0.35">
      <c r="B36" s="3">
        <v>388.82</v>
      </c>
      <c r="C36" s="1">
        <v>1023.21</v>
      </c>
      <c r="D36">
        <f t="shared" si="0"/>
        <v>1056.8724199575454</v>
      </c>
      <c r="F36" s="53"/>
      <c r="G36" s="53"/>
      <c r="H36">
        <f t="shared" si="1"/>
        <v>8.7849499999999807</v>
      </c>
      <c r="I36">
        <f t="shared" si="2"/>
        <v>-238.77879999999971</v>
      </c>
      <c r="J36">
        <f t="shared" si="3"/>
        <v>-2097.659819059993</v>
      </c>
      <c r="K36" s="53"/>
      <c r="L36">
        <f t="shared" si="4"/>
        <v>77.175346502499664</v>
      </c>
      <c r="M36" s="53"/>
    </row>
    <row r="37" spans="2:13" ht="15" thickBot="1" x14ac:dyDescent="0.35">
      <c r="B37" s="7">
        <v>253.98</v>
      </c>
      <c r="C37" s="5">
        <v>853.72</v>
      </c>
      <c r="D37">
        <f t="shared" si="0"/>
        <v>826.99218762480109</v>
      </c>
      <c r="F37" s="53"/>
      <c r="G37" s="53"/>
      <c r="H37">
        <f t="shared" si="1"/>
        <v>330.94494999999995</v>
      </c>
      <c r="I37">
        <f t="shared" si="2"/>
        <v>596.73120000000029</v>
      </c>
      <c r="J37">
        <f t="shared" si="3"/>
        <v>197485.17714744006</v>
      </c>
      <c r="K37" s="53"/>
      <c r="L37">
        <f t="shared" si="4"/>
        <v>109524.55993050247</v>
      </c>
      <c r="M37" s="53"/>
    </row>
    <row r="38" spans="2:13" ht="15" thickBot="1" x14ac:dyDescent="0.35">
      <c r="B38" s="3">
        <v>217.78</v>
      </c>
      <c r="C38" s="1">
        <v>967.89</v>
      </c>
      <c r="D38">
        <f t="shared" si="0"/>
        <v>765.27708520381816</v>
      </c>
      <c r="F38" s="53"/>
      <c r="G38" s="53"/>
      <c r="H38">
        <f t="shared" si="1"/>
        <v>115.22494999999998</v>
      </c>
      <c r="I38">
        <f t="shared" si="2"/>
        <v>367.04120000000046</v>
      </c>
      <c r="J38">
        <f t="shared" si="3"/>
        <v>42292.303917940044</v>
      </c>
      <c r="K38" s="53"/>
      <c r="L38">
        <f t="shared" si="4"/>
        <v>13276.789102502495</v>
      </c>
      <c r="M38" s="53"/>
    </row>
    <row r="39" spans="2:13" ht="15" thickBot="1" x14ac:dyDescent="0.35">
      <c r="B39" s="7">
        <v>513.38</v>
      </c>
      <c r="C39" s="5">
        <v>1200.9000000000001</v>
      </c>
      <c r="D39">
        <f t="shared" si="0"/>
        <v>1269.2269270723971</v>
      </c>
      <c r="F39" s="53"/>
      <c r="G39" s="53"/>
      <c r="H39">
        <f t="shared" si="1"/>
        <v>111.36494999999996</v>
      </c>
      <c r="I39">
        <f t="shared" si="2"/>
        <v>215.49120000000028</v>
      </c>
      <c r="J39">
        <f t="shared" si="3"/>
        <v>23998.166713440023</v>
      </c>
      <c r="K39" s="53"/>
      <c r="L39">
        <f t="shared" si="4"/>
        <v>12402.152088502493</v>
      </c>
      <c r="M39" s="53"/>
    </row>
    <row r="40" spans="2:13" ht="15" thickBot="1" x14ac:dyDescent="0.35">
      <c r="B40" s="3">
        <v>151.16</v>
      </c>
      <c r="C40" s="1">
        <v>472.38</v>
      </c>
      <c r="D40">
        <f t="shared" si="0"/>
        <v>651.70083870420808</v>
      </c>
      <c r="F40" s="53"/>
      <c r="G40" s="53"/>
      <c r="H40">
        <f t="shared" si="1"/>
        <v>-68.025050000000022</v>
      </c>
      <c r="I40">
        <f t="shared" si="2"/>
        <v>-153.80879999999968</v>
      </c>
      <c r="J40">
        <f t="shared" si="3"/>
        <v>10462.851310439981</v>
      </c>
      <c r="K40" s="53"/>
      <c r="L40">
        <f t="shared" si="4"/>
        <v>4627.4074275025032</v>
      </c>
      <c r="M40" s="53"/>
    </row>
    <row r="41" spans="2:13" ht="15" thickBot="1" x14ac:dyDescent="0.35">
      <c r="B41" s="7">
        <v>359.49</v>
      </c>
      <c r="C41" s="5">
        <v>840.92</v>
      </c>
      <c r="D41">
        <f t="shared" si="0"/>
        <v>1006.8695482998814</v>
      </c>
      <c r="F41" s="53"/>
      <c r="G41" s="53"/>
      <c r="H41">
        <f t="shared" si="1"/>
        <v>-186.23505000000006</v>
      </c>
      <c r="I41">
        <f t="shared" si="2"/>
        <v>-454.41879999999969</v>
      </c>
      <c r="J41">
        <f t="shared" si="3"/>
        <v>84628.707938939973</v>
      </c>
      <c r="K41" s="53"/>
      <c r="L41">
        <f t="shared" si="4"/>
        <v>34683.49384850252</v>
      </c>
      <c r="M41" s="53"/>
    </row>
    <row r="42" spans="2:13" ht="15" thickBot="1" x14ac:dyDescent="0.35">
      <c r="B42" s="3">
        <v>468.84</v>
      </c>
      <c r="C42" s="1">
        <v>1410.06</v>
      </c>
      <c r="D42">
        <f t="shared" si="0"/>
        <v>1193.2934833754198</v>
      </c>
      <c r="F42" s="53"/>
      <c r="G42" s="53"/>
      <c r="H42">
        <f t="shared" si="1"/>
        <v>-40.845050000000072</v>
      </c>
      <c r="I42">
        <f t="shared" si="2"/>
        <v>526.84120000000041</v>
      </c>
      <c r="J42">
        <f t="shared" si="3"/>
        <v>-21518.855156060054</v>
      </c>
      <c r="K42" s="53"/>
      <c r="L42">
        <f t="shared" si="4"/>
        <v>1668.3181095025059</v>
      </c>
      <c r="M42" s="53"/>
    </row>
    <row r="43" spans="2:13" ht="15" thickBot="1" x14ac:dyDescent="0.35">
      <c r="B43" s="7">
        <v>229.99</v>
      </c>
      <c r="C43" s="5">
        <v>773.09</v>
      </c>
      <c r="D43">
        <f t="shared" si="0"/>
        <v>786.093145992774</v>
      </c>
      <c r="F43" s="53"/>
      <c r="G43" s="53"/>
      <c r="H43">
        <f t="shared" si="1"/>
        <v>-43.055050000000051</v>
      </c>
      <c r="I43">
        <f t="shared" si="2"/>
        <v>-98.50879999999961</v>
      </c>
      <c r="J43">
        <f t="shared" si="3"/>
        <v>4241.3013094399885</v>
      </c>
      <c r="K43" s="53"/>
      <c r="L43">
        <f t="shared" si="4"/>
        <v>1853.7373305025044</v>
      </c>
      <c r="M43" s="53"/>
    </row>
    <row r="44" spans="2:13" ht="15" thickBot="1" x14ac:dyDescent="0.35">
      <c r="B44" s="3">
        <v>197.35</v>
      </c>
      <c r="C44" s="1">
        <v>580.42999999999995</v>
      </c>
      <c r="D44">
        <f t="shared" si="0"/>
        <v>730.44726358888215</v>
      </c>
      <c r="F44" s="53"/>
      <c r="G44" s="53"/>
      <c r="H44">
        <f t="shared" si="1"/>
        <v>-137.69505000000004</v>
      </c>
      <c r="I44">
        <f t="shared" si="2"/>
        <v>-339.38879999999961</v>
      </c>
      <c r="J44">
        <f t="shared" si="3"/>
        <v>46732.157785439958</v>
      </c>
      <c r="K44" s="53"/>
      <c r="L44">
        <f t="shared" si="4"/>
        <v>18959.926794502509</v>
      </c>
      <c r="M44" s="53"/>
    </row>
    <row r="45" spans="2:13" ht="15" thickBot="1" x14ac:dyDescent="0.35">
      <c r="B45" s="7">
        <v>414.44</v>
      </c>
      <c r="C45" s="5">
        <v>1151.21</v>
      </c>
      <c r="D45">
        <f t="shared" si="0"/>
        <v>1100.5503460355999</v>
      </c>
      <c r="F45" s="53"/>
      <c r="G45" s="53"/>
      <c r="H45">
        <f t="shared" si="1"/>
        <v>140.52494999999993</v>
      </c>
      <c r="I45">
        <f t="shared" si="2"/>
        <v>530.05120000000045</v>
      </c>
      <c r="J45">
        <f t="shared" si="3"/>
        <v>74485.41837744003</v>
      </c>
      <c r="K45" s="53"/>
      <c r="L45">
        <f t="shared" si="4"/>
        <v>19747.261572502481</v>
      </c>
      <c r="M45" s="53"/>
    </row>
    <row r="46" spans="2:13" ht="15" thickBot="1" x14ac:dyDescent="0.35">
      <c r="B46" s="3">
        <v>369.35</v>
      </c>
      <c r="C46" s="1">
        <v>1025.98</v>
      </c>
      <c r="D46">
        <f t="shared" si="0"/>
        <v>1023.6792419427238</v>
      </c>
      <c r="F46" s="53"/>
      <c r="G46" s="53"/>
      <c r="H46">
        <f t="shared" si="1"/>
        <v>-180.17505000000006</v>
      </c>
      <c r="I46">
        <f t="shared" si="2"/>
        <v>-331.06879999999967</v>
      </c>
      <c r="J46">
        <f t="shared" si="3"/>
        <v>59650.337593439959</v>
      </c>
      <c r="K46" s="53"/>
      <c r="L46">
        <f t="shared" si="4"/>
        <v>32463.048642502519</v>
      </c>
      <c r="M46" s="53"/>
    </row>
    <row r="47" spans="2:13" ht="15" thickBot="1" x14ac:dyDescent="0.35">
      <c r="B47" s="7">
        <v>212.83</v>
      </c>
      <c r="C47" s="5">
        <v>556.41999999999996</v>
      </c>
      <c r="D47">
        <f t="shared" si="0"/>
        <v>756.83814164072805</v>
      </c>
      <c r="F47" s="53"/>
      <c r="G47" s="53"/>
      <c r="H47">
        <f t="shared" si="1"/>
        <v>135.21494999999993</v>
      </c>
      <c r="I47">
        <f t="shared" si="2"/>
        <v>-22.788799999999696</v>
      </c>
      <c r="J47">
        <f t="shared" si="3"/>
        <v>-3081.3864525599574</v>
      </c>
      <c r="K47" s="53"/>
      <c r="L47">
        <f t="shared" si="4"/>
        <v>18283.082703502481</v>
      </c>
      <c r="M47" s="53"/>
    </row>
    <row r="48" spans="2:13" ht="15" thickBot="1" x14ac:dyDescent="0.35">
      <c r="B48" s="3">
        <v>302.70999999999998</v>
      </c>
      <c r="C48" s="1">
        <v>840.85</v>
      </c>
      <c r="D48">
        <f t="shared" si="0"/>
        <v>910.06889870144471</v>
      </c>
      <c r="F48" s="53"/>
      <c r="G48" s="53"/>
      <c r="H48">
        <f t="shared" si="1"/>
        <v>-258.86505000000005</v>
      </c>
      <c r="I48">
        <f t="shared" si="2"/>
        <v>-587.52879999999959</v>
      </c>
      <c r="J48">
        <f t="shared" si="3"/>
        <v>152090.67218843993</v>
      </c>
      <c r="K48" s="53"/>
      <c r="L48">
        <f t="shared" si="4"/>
        <v>67011.114111502524</v>
      </c>
      <c r="M48" s="53"/>
    </row>
    <row r="49" spans="2:13" ht="15" thickBot="1" x14ac:dyDescent="0.35">
      <c r="B49" s="7">
        <v>365.11</v>
      </c>
      <c r="C49" s="5">
        <v>1227.25</v>
      </c>
      <c r="D49">
        <f t="shared" si="0"/>
        <v>1016.450732708885</v>
      </c>
      <c r="F49" s="53"/>
      <c r="G49" s="53"/>
      <c r="H49">
        <f t="shared" si="1"/>
        <v>-44.165050000000065</v>
      </c>
      <c r="I49">
        <f t="shared" si="2"/>
        <v>-232.91879999999969</v>
      </c>
      <c r="J49">
        <f t="shared" si="3"/>
        <v>10286.870447940002</v>
      </c>
      <c r="K49" s="53"/>
      <c r="L49">
        <f t="shared" si="4"/>
        <v>1950.5516415025056</v>
      </c>
      <c r="M49" s="53"/>
    </row>
    <row r="50" spans="2:13" ht="15" thickBot="1" x14ac:dyDescent="0.35">
      <c r="B50" s="3">
        <v>214.18</v>
      </c>
      <c r="C50" s="1">
        <v>856.7</v>
      </c>
      <c r="D50">
        <f t="shared" si="0"/>
        <v>759.13967170338901</v>
      </c>
      <c r="F50" s="53"/>
      <c r="G50" s="53"/>
      <c r="H50">
        <f t="shared" si="1"/>
        <v>-164.84505000000004</v>
      </c>
      <c r="I50">
        <f t="shared" si="2"/>
        <v>-269.71879999999965</v>
      </c>
      <c r="J50">
        <f t="shared" si="3"/>
        <v>44461.809071939955</v>
      </c>
      <c r="K50" s="53"/>
      <c r="L50">
        <f t="shared" si="4"/>
        <v>27173.890509502515</v>
      </c>
      <c r="M50" s="53"/>
    </row>
    <row r="51" spans="2:13" ht="15" thickBot="1" x14ac:dyDescent="0.35">
      <c r="B51" s="7">
        <v>468.72</v>
      </c>
      <c r="C51" s="5">
        <v>1225.42</v>
      </c>
      <c r="D51">
        <f t="shared" si="0"/>
        <v>1193.0889029254054</v>
      </c>
      <c r="F51" s="53"/>
      <c r="G51" s="53"/>
      <c r="H51">
        <f t="shared" si="1"/>
        <v>33.314949999999953</v>
      </c>
      <c r="I51">
        <f t="shared" si="2"/>
        <v>-50.778799999999706</v>
      </c>
      <c r="J51">
        <f t="shared" si="3"/>
        <v>-1691.6931830599879</v>
      </c>
      <c r="K51" s="53"/>
      <c r="L51">
        <f t="shared" si="4"/>
        <v>1109.8858935024969</v>
      </c>
      <c r="M51" s="53"/>
    </row>
    <row r="52" spans="2:13" ht="15" thickBot="1" x14ac:dyDescent="0.35">
      <c r="B52" s="3">
        <v>450.71</v>
      </c>
      <c r="C52" s="1">
        <v>1001.57</v>
      </c>
      <c r="D52">
        <f t="shared" si="0"/>
        <v>1162.3847870524246</v>
      </c>
      <c r="F52" s="53"/>
      <c r="G52" s="53"/>
      <c r="H52">
        <f t="shared" si="1"/>
        <v>-48.155050000000074</v>
      </c>
      <c r="I52">
        <f t="shared" si="2"/>
        <v>197.03120000000024</v>
      </c>
      <c r="J52">
        <f t="shared" si="3"/>
        <v>-9488.0472875600262</v>
      </c>
      <c r="K52" s="53"/>
      <c r="L52">
        <f t="shared" si="4"/>
        <v>2318.9088405025072</v>
      </c>
      <c r="M52" s="53"/>
    </row>
    <row r="53" spans="2:13" ht="15" thickBot="1" x14ac:dyDescent="0.35">
      <c r="B53" s="7">
        <v>332.32</v>
      </c>
      <c r="C53" s="5">
        <v>1186.8499999999999</v>
      </c>
      <c r="D53">
        <f t="shared" si="0"/>
        <v>960.54912474247521</v>
      </c>
      <c r="F53" s="53"/>
      <c r="G53" s="53"/>
      <c r="H53">
        <f t="shared" si="1"/>
        <v>-104.99505000000005</v>
      </c>
      <c r="I53">
        <f t="shared" si="2"/>
        <v>-300.54879999999969</v>
      </c>
      <c r="J53">
        <f t="shared" si="3"/>
        <v>31556.136283439981</v>
      </c>
      <c r="K53" s="53"/>
      <c r="L53">
        <f t="shared" si="4"/>
        <v>11023.96052450251</v>
      </c>
      <c r="M53" s="53"/>
    </row>
    <row r="54" spans="2:13" ht="15" thickBot="1" x14ac:dyDescent="0.35">
      <c r="B54" s="3">
        <v>174.48</v>
      </c>
      <c r="C54" s="1">
        <v>775.45</v>
      </c>
      <c r="D54">
        <f t="shared" si="0"/>
        <v>691.45763949032198</v>
      </c>
      <c r="F54" s="53"/>
      <c r="G54" s="53"/>
      <c r="H54">
        <f t="shared" si="1"/>
        <v>15.414949999999976</v>
      </c>
      <c r="I54">
        <f t="shared" si="2"/>
        <v>-36.998799999999619</v>
      </c>
      <c r="J54">
        <f t="shared" si="3"/>
        <v>-570.33465205999323</v>
      </c>
      <c r="K54" s="53"/>
      <c r="L54">
        <f t="shared" si="4"/>
        <v>237.62068350249928</v>
      </c>
      <c r="M54" s="53"/>
    </row>
    <row r="55" spans="2:13" ht="15" thickBot="1" x14ac:dyDescent="0.35">
      <c r="B55" s="7">
        <v>242.6</v>
      </c>
      <c r="C55" s="5">
        <v>1021.47</v>
      </c>
      <c r="D55">
        <f t="shared" si="0"/>
        <v>807.59114161511093</v>
      </c>
      <c r="F55" s="53"/>
      <c r="G55" s="53"/>
      <c r="H55">
        <f t="shared" si="1"/>
        <v>56.814949999999953</v>
      </c>
      <c r="I55">
        <f t="shared" si="2"/>
        <v>7.2512000000003809</v>
      </c>
      <c r="J55">
        <f t="shared" si="3"/>
        <v>411.97656544002132</v>
      </c>
      <c r="K55" s="53"/>
      <c r="L55">
        <f t="shared" si="4"/>
        <v>3227.9385435024947</v>
      </c>
      <c r="M55" s="53"/>
    </row>
    <row r="56" spans="2:13" ht="15" thickBot="1" x14ac:dyDescent="0.35">
      <c r="B56" s="3">
        <v>551.98</v>
      </c>
      <c r="C56" s="1">
        <v>1226.6199999999999</v>
      </c>
      <c r="D56">
        <f t="shared" si="0"/>
        <v>1335.0336384936663</v>
      </c>
      <c r="F56" s="53"/>
      <c r="G56" s="53"/>
      <c r="H56">
        <f t="shared" si="1"/>
        <v>-181.19505000000004</v>
      </c>
      <c r="I56">
        <f t="shared" si="2"/>
        <v>-174.87879999999961</v>
      </c>
      <c r="J56">
        <f t="shared" si="3"/>
        <v>31687.172909939938</v>
      </c>
      <c r="K56" s="53"/>
      <c r="L56">
        <f t="shared" si="4"/>
        <v>32831.646144502512</v>
      </c>
      <c r="M56" s="53"/>
    </row>
    <row r="57" spans="2:13" ht="15" thickBot="1" x14ac:dyDescent="0.35">
      <c r="B57" s="7">
        <v>380.43</v>
      </c>
      <c r="C57" s="5">
        <v>1086.93</v>
      </c>
      <c r="D57">
        <f t="shared" si="0"/>
        <v>1042.5688368273782</v>
      </c>
      <c r="F57" s="53"/>
      <c r="G57" s="53"/>
      <c r="H57">
        <f t="shared" si="1"/>
        <v>-15.025050000000022</v>
      </c>
      <c r="I57">
        <f t="shared" si="2"/>
        <v>474.62120000000039</v>
      </c>
      <c r="J57">
        <f t="shared" si="3"/>
        <v>-7131.2072610600162</v>
      </c>
      <c r="K57" s="53"/>
      <c r="L57">
        <f t="shared" si="4"/>
        <v>225.75212750250066</v>
      </c>
      <c r="M57" s="53"/>
    </row>
    <row r="58" spans="2:13" ht="15" thickBot="1" x14ac:dyDescent="0.35">
      <c r="B58" s="3">
        <v>339.44</v>
      </c>
      <c r="C58" s="1">
        <v>942.9</v>
      </c>
      <c r="D58">
        <f t="shared" si="0"/>
        <v>972.6875647766575</v>
      </c>
      <c r="F58" s="53"/>
      <c r="G58" s="53"/>
      <c r="H58">
        <f t="shared" si="1"/>
        <v>47.384949999999947</v>
      </c>
      <c r="I58">
        <f t="shared" si="2"/>
        <v>47.121200000000385</v>
      </c>
      <c r="J58">
        <f t="shared" si="3"/>
        <v>2232.8357059400159</v>
      </c>
      <c r="K58" s="53"/>
      <c r="L58">
        <f t="shared" si="4"/>
        <v>2245.3334865024949</v>
      </c>
      <c r="M58" s="53"/>
    </row>
    <row r="59" spans="2:13" ht="15" thickBot="1" x14ac:dyDescent="0.35">
      <c r="B59" s="7">
        <v>173.99</v>
      </c>
      <c r="C59" s="5">
        <v>818.8</v>
      </c>
      <c r="D59">
        <f t="shared" si="0"/>
        <v>690.6222693194303</v>
      </c>
      <c r="F59" s="53"/>
      <c r="G59" s="53"/>
      <c r="H59">
        <f t="shared" ref="H59:H90" si="5">B37-$F$27</f>
        <v>-87.455050000000057</v>
      </c>
      <c r="I59">
        <f t="shared" ref="I59:I90" si="6">C37-$G$27</f>
        <v>-122.36879999999962</v>
      </c>
      <c r="J59">
        <f t="shared" ref="J59:J90" si="7">H59*I59</f>
        <v>10701.769522439974</v>
      </c>
      <c r="K59" s="53"/>
      <c r="L59">
        <f t="shared" ref="L59:L90" si="8">H59*H59</f>
        <v>7648.3857705025102</v>
      </c>
      <c r="M59" s="53"/>
    </row>
    <row r="60" spans="2:13" ht="15" thickBot="1" x14ac:dyDescent="0.35">
      <c r="B60" s="3">
        <v>257.33</v>
      </c>
      <c r="C60" s="1">
        <v>919.04</v>
      </c>
      <c r="D60">
        <f t="shared" si="0"/>
        <v>832.70339185436717</v>
      </c>
      <c r="F60" s="53"/>
      <c r="G60" s="53"/>
      <c r="H60">
        <f t="shared" si="5"/>
        <v>-123.65505000000005</v>
      </c>
      <c r="I60">
        <f t="shared" si="6"/>
        <v>-8.1987999999996646</v>
      </c>
      <c r="J60">
        <f t="shared" si="7"/>
        <v>1013.8230239399589</v>
      </c>
      <c r="K60" s="53"/>
      <c r="L60">
        <f t="shared" si="8"/>
        <v>15290.571390502511</v>
      </c>
      <c r="M60" s="53"/>
    </row>
    <row r="61" spans="2:13" ht="15" thickBot="1" x14ac:dyDescent="0.35">
      <c r="B61" s="7">
        <v>389.3</v>
      </c>
      <c r="C61" s="5">
        <v>973.26</v>
      </c>
      <c r="D61">
        <f t="shared" si="0"/>
        <v>1057.6907417576026</v>
      </c>
      <c r="F61" s="53"/>
      <c r="G61" s="53"/>
      <c r="H61">
        <f t="shared" si="5"/>
        <v>171.94494999999995</v>
      </c>
      <c r="I61">
        <f t="shared" si="6"/>
        <v>224.81120000000044</v>
      </c>
      <c r="J61">
        <f t="shared" si="7"/>
        <v>38655.150543440061</v>
      </c>
      <c r="K61" s="53"/>
      <c r="L61">
        <f t="shared" si="8"/>
        <v>29565.065830502481</v>
      </c>
      <c r="M61" s="53"/>
    </row>
    <row r="62" spans="2:13" ht="15" thickBot="1" x14ac:dyDescent="0.35">
      <c r="B62" s="3">
        <v>148.32</v>
      </c>
      <c r="C62" s="1">
        <v>741.61</v>
      </c>
      <c r="D62">
        <f t="shared" si="0"/>
        <v>646.85910138720283</v>
      </c>
      <c r="F62" s="53"/>
      <c r="G62" s="53"/>
      <c r="H62">
        <f t="shared" si="5"/>
        <v>-190.27505000000005</v>
      </c>
      <c r="I62">
        <f t="shared" si="6"/>
        <v>-503.70879999999966</v>
      </c>
      <c r="J62">
        <f t="shared" si="7"/>
        <v>95843.217105439966</v>
      </c>
      <c r="K62" s="53"/>
      <c r="L62">
        <f t="shared" si="8"/>
        <v>36204.594652502521</v>
      </c>
      <c r="M62" s="53"/>
    </row>
    <row r="63" spans="2:13" ht="15" thickBot="1" x14ac:dyDescent="0.35">
      <c r="B63" s="7">
        <v>449.58</v>
      </c>
      <c r="C63" s="5">
        <v>1248.82</v>
      </c>
      <c r="D63">
        <f t="shared" si="0"/>
        <v>1160.4583211481231</v>
      </c>
      <c r="F63" s="53"/>
      <c r="G63" s="53"/>
      <c r="H63">
        <f t="shared" si="5"/>
        <v>18.054949999999963</v>
      </c>
      <c r="I63">
        <f t="shared" si="6"/>
        <v>-135.16879999999969</v>
      </c>
      <c r="J63">
        <f t="shared" si="7"/>
        <v>-2440.4659255599895</v>
      </c>
      <c r="K63" s="53"/>
      <c r="L63">
        <f t="shared" si="8"/>
        <v>325.98121950249867</v>
      </c>
      <c r="M63" s="53"/>
    </row>
    <row r="64" spans="2:13" ht="15" thickBot="1" x14ac:dyDescent="0.35">
      <c r="B64" s="3">
        <v>680.18</v>
      </c>
      <c r="C64" s="1">
        <v>1360.36</v>
      </c>
      <c r="D64">
        <f t="shared" si="0"/>
        <v>1553.5937525922852</v>
      </c>
      <c r="F64" s="53"/>
      <c r="G64" s="53"/>
      <c r="H64">
        <f t="shared" si="5"/>
        <v>127.40494999999993</v>
      </c>
      <c r="I64">
        <f t="shared" si="6"/>
        <v>433.97120000000029</v>
      </c>
      <c r="J64">
        <f t="shared" si="7"/>
        <v>55290.079037440009</v>
      </c>
      <c r="K64" s="53"/>
      <c r="L64">
        <f t="shared" si="8"/>
        <v>16232.021284502482</v>
      </c>
      <c r="M64" s="53"/>
    </row>
    <row r="65" spans="2:13" ht="15" thickBot="1" x14ac:dyDescent="0.35">
      <c r="B65" s="7">
        <v>497.99</v>
      </c>
      <c r="C65" s="5">
        <v>1383.3</v>
      </c>
      <c r="D65">
        <f t="shared" si="0"/>
        <v>1242.9894843580621</v>
      </c>
      <c r="F65" s="53"/>
      <c r="G65" s="53"/>
      <c r="H65">
        <f t="shared" si="5"/>
        <v>-111.44505000000004</v>
      </c>
      <c r="I65">
        <f t="shared" si="6"/>
        <v>-202.99879999999962</v>
      </c>
      <c r="J65">
        <f t="shared" si="7"/>
        <v>22623.211415939964</v>
      </c>
      <c r="K65" s="53"/>
      <c r="L65">
        <f t="shared" si="8"/>
        <v>12419.999169502509</v>
      </c>
      <c r="M65" s="53"/>
    </row>
    <row r="66" spans="2:13" ht="15" thickBot="1" x14ac:dyDescent="0.35">
      <c r="B66" s="3">
        <v>220.05</v>
      </c>
      <c r="C66" s="1">
        <v>488.99</v>
      </c>
      <c r="D66">
        <f t="shared" si="0"/>
        <v>769.14706538325549</v>
      </c>
      <c r="F66" s="53"/>
      <c r="G66" s="53"/>
      <c r="H66">
        <f t="shared" si="5"/>
        <v>-144.08505000000005</v>
      </c>
      <c r="I66">
        <f t="shared" si="6"/>
        <v>-395.6587999999997</v>
      </c>
      <c r="J66">
        <f t="shared" si="7"/>
        <v>57008.517980939978</v>
      </c>
      <c r="K66" s="53"/>
      <c r="L66">
        <f t="shared" si="8"/>
        <v>20760.501633502514</v>
      </c>
      <c r="M66" s="53"/>
    </row>
    <row r="67" spans="2:13" ht="15" thickBot="1" x14ac:dyDescent="0.35">
      <c r="B67" s="7">
        <v>294.12</v>
      </c>
      <c r="C67" s="5">
        <v>933.71</v>
      </c>
      <c r="D67">
        <f t="shared" si="0"/>
        <v>895.42434815458716</v>
      </c>
      <c r="F67" s="53"/>
      <c r="G67" s="53"/>
      <c r="H67">
        <f t="shared" si="5"/>
        <v>73.004949999999951</v>
      </c>
      <c r="I67">
        <f t="shared" si="6"/>
        <v>175.12120000000039</v>
      </c>
      <c r="J67">
        <f t="shared" si="7"/>
        <v>12784.71444994002</v>
      </c>
      <c r="K67" s="53"/>
      <c r="L67">
        <f t="shared" si="8"/>
        <v>5329.7227245024933</v>
      </c>
      <c r="M67" s="53"/>
    </row>
    <row r="68" spans="2:13" ht="15" thickBot="1" x14ac:dyDescent="0.35">
      <c r="B68" s="3">
        <v>201.11</v>
      </c>
      <c r="C68" s="1">
        <v>1005.53</v>
      </c>
      <c r="D68">
        <f t="shared" si="0"/>
        <v>736.85745102266389</v>
      </c>
      <c r="F68" s="53"/>
      <c r="G68" s="53"/>
      <c r="H68">
        <f t="shared" si="5"/>
        <v>27.914949999999976</v>
      </c>
      <c r="I68">
        <f t="shared" si="6"/>
        <v>49.891200000000367</v>
      </c>
      <c r="J68">
        <f t="shared" si="7"/>
        <v>1392.7103534400092</v>
      </c>
      <c r="K68" s="53"/>
      <c r="L68">
        <f t="shared" si="8"/>
        <v>779.24443350249862</v>
      </c>
      <c r="M68" s="53"/>
    </row>
    <row r="69" spans="2:13" ht="15" thickBot="1" x14ac:dyDescent="0.35">
      <c r="B69" s="7">
        <v>261.27</v>
      </c>
      <c r="C69" s="5">
        <v>1100.0999999999999</v>
      </c>
      <c r="D69">
        <f t="shared" si="0"/>
        <v>839.42044996317031</v>
      </c>
      <c r="F69" s="53"/>
      <c r="G69" s="53"/>
      <c r="H69">
        <f t="shared" si="5"/>
        <v>-128.60505000000003</v>
      </c>
      <c r="I69">
        <f t="shared" si="6"/>
        <v>-419.66879999999969</v>
      </c>
      <c r="J69">
        <f t="shared" si="7"/>
        <v>53971.527007439974</v>
      </c>
      <c r="K69" s="53"/>
      <c r="L69">
        <f t="shared" si="8"/>
        <v>16539.25888550251</v>
      </c>
      <c r="M69" s="53"/>
    </row>
    <row r="70" spans="2:13" ht="15" thickBot="1" x14ac:dyDescent="0.35">
      <c r="B70" s="3">
        <v>307.82</v>
      </c>
      <c r="C70" s="1">
        <v>1034.7</v>
      </c>
      <c r="D70">
        <f t="shared" ref="D70:D133" si="9">$F$2*$B70+$G$2</f>
        <v>918.7806161978873</v>
      </c>
      <c r="F70" s="53"/>
      <c r="G70" s="53"/>
      <c r="H70">
        <f t="shared" si="5"/>
        <v>-38.725050000000067</v>
      </c>
      <c r="I70">
        <f t="shared" si="6"/>
        <v>-135.23879999999963</v>
      </c>
      <c r="J70">
        <f t="shared" si="7"/>
        <v>5237.1292919399948</v>
      </c>
      <c r="K70" s="53"/>
      <c r="L70">
        <f t="shared" si="8"/>
        <v>1499.6294975025053</v>
      </c>
      <c r="M70" s="53"/>
    </row>
    <row r="71" spans="2:13" ht="15" thickBot="1" x14ac:dyDescent="0.35">
      <c r="B71" s="7">
        <v>333.05</v>
      </c>
      <c r="C71" s="5">
        <v>876.44</v>
      </c>
      <c r="D71">
        <f t="shared" si="9"/>
        <v>961.79365581339562</v>
      </c>
      <c r="F71" s="53"/>
      <c r="G71" s="53"/>
      <c r="H71">
        <f t="shared" si="5"/>
        <v>23.674949999999967</v>
      </c>
      <c r="I71">
        <f t="shared" si="6"/>
        <v>251.16120000000035</v>
      </c>
      <c r="J71">
        <f t="shared" si="7"/>
        <v>5946.2288519399999</v>
      </c>
      <c r="K71" s="53"/>
      <c r="L71">
        <f t="shared" si="8"/>
        <v>560.5032575024984</v>
      </c>
      <c r="M71" s="53"/>
    </row>
    <row r="72" spans="2:13" ht="15" thickBot="1" x14ac:dyDescent="0.35">
      <c r="B72" s="3">
        <v>455.97</v>
      </c>
      <c r="C72" s="1">
        <v>1371.34</v>
      </c>
      <c r="D72">
        <f t="shared" si="9"/>
        <v>1171.3522301113853</v>
      </c>
      <c r="F72" s="53"/>
      <c r="G72" s="53"/>
      <c r="H72">
        <f t="shared" si="5"/>
        <v>-127.25505000000004</v>
      </c>
      <c r="I72">
        <f t="shared" si="6"/>
        <v>-119.38879999999961</v>
      </c>
      <c r="J72">
        <f t="shared" si="7"/>
        <v>15192.827713439954</v>
      </c>
      <c r="K72" s="53"/>
      <c r="L72">
        <f t="shared" si="8"/>
        <v>16193.847750502509</v>
      </c>
      <c r="M72" s="53"/>
    </row>
    <row r="73" spans="2:13" ht="15" thickBot="1" x14ac:dyDescent="0.35">
      <c r="B73" s="7">
        <v>242.31</v>
      </c>
      <c r="C73" s="5">
        <v>1020.26</v>
      </c>
      <c r="D73">
        <f t="shared" si="9"/>
        <v>807.09673886090968</v>
      </c>
      <c r="F73" s="53"/>
      <c r="G73" s="53"/>
      <c r="H73">
        <f t="shared" si="5"/>
        <v>127.28494999999998</v>
      </c>
      <c r="I73">
        <f t="shared" si="6"/>
        <v>249.33120000000042</v>
      </c>
      <c r="J73">
        <f t="shared" si="7"/>
        <v>31736.109325440048</v>
      </c>
      <c r="K73" s="53"/>
      <c r="L73">
        <f t="shared" si="8"/>
        <v>16201.458496502495</v>
      </c>
      <c r="M73" s="53"/>
    </row>
    <row r="74" spans="2:13" ht="15" thickBot="1" x14ac:dyDescent="0.35">
      <c r="B74" s="3">
        <v>344.06</v>
      </c>
      <c r="C74" s="1">
        <v>804.81</v>
      </c>
      <c r="D74">
        <f t="shared" si="9"/>
        <v>980.56391210220841</v>
      </c>
      <c r="F74" s="53"/>
      <c r="G74" s="53"/>
      <c r="H74">
        <f t="shared" si="5"/>
        <v>109.27494999999993</v>
      </c>
      <c r="I74">
        <f t="shared" si="6"/>
        <v>25.481200000000399</v>
      </c>
      <c r="J74">
        <f t="shared" si="7"/>
        <v>2784.4568559400418</v>
      </c>
      <c r="K74" s="53"/>
      <c r="L74">
        <f t="shared" si="8"/>
        <v>11941.014697502485</v>
      </c>
      <c r="M74" s="53"/>
    </row>
    <row r="75" spans="2:13" ht="15" thickBot="1" x14ac:dyDescent="0.35">
      <c r="B75" s="7">
        <v>144.56</v>
      </c>
      <c r="C75" s="5">
        <v>608.66</v>
      </c>
      <c r="D75">
        <f t="shared" si="9"/>
        <v>640.4489139534212</v>
      </c>
      <c r="F75" s="53"/>
      <c r="G75" s="53"/>
      <c r="H75">
        <f t="shared" si="5"/>
        <v>-9.1150500000000534</v>
      </c>
      <c r="I75">
        <f t="shared" si="6"/>
        <v>210.76120000000026</v>
      </c>
      <c r="J75">
        <f t="shared" si="7"/>
        <v>-1921.0988760600137</v>
      </c>
      <c r="K75" s="53"/>
      <c r="L75">
        <f t="shared" si="8"/>
        <v>83.084136502500968</v>
      </c>
      <c r="M75" s="53"/>
    </row>
    <row r="76" spans="2:13" ht="15" thickBot="1" x14ac:dyDescent="0.35">
      <c r="B76" s="3">
        <v>441.54</v>
      </c>
      <c r="C76" s="1">
        <v>981.2</v>
      </c>
      <c r="D76">
        <f t="shared" si="9"/>
        <v>1146.7514309971648</v>
      </c>
      <c r="F76" s="53"/>
      <c r="G76" s="53"/>
      <c r="H76">
        <f t="shared" si="5"/>
        <v>-166.95505000000006</v>
      </c>
      <c r="I76">
        <f t="shared" si="6"/>
        <v>-200.63879999999961</v>
      </c>
      <c r="J76">
        <f t="shared" si="7"/>
        <v>33497.660885939942</v>
      </c>
      <c r="K76" s="53"/>
      <c r="L76">
        <f t="shared" si="8"/>
        <v>27873.988720502519</v>
      </c>
      <c r="M76" s="53"/>
    </row>
    <row r="77" spans="2:13" ht="15" thickBot="1" x14ac:dyDescent="0.35">
      <c r="B77" s="7">
        <v>114.7</v>
      </c>
      <c r="C77" s="5">
        <v>539.77</v>
      </c>
      <c r="D77">
        <f t="shared" si="9"/>
        <v>589.54247864152762</v>
      </c>
      <c r="F77" s="53"/>
      <c r="G77" s="53"/>
      <c r="H77">
        <f t="shared" si="5"/>
        <v>-98.835050000000052</v>
      </c>
      <c r="I77">
        <f t="shared" si="6"/>
        <v>45.381200000000376</v>
      </c>
      <c r="J77">
        <f t="shared" si="7"/>
        <v>-4485.2531710600397</v>
      </c>
      <c r="K77" s="53"/>
      <c r="L77">
        <f t="shared" si="8"/>
        <v>9768.3671085025107</v>
      </c>
      <c r="M77" s="53"/>
    </row>
    <row r="78" spans="2:13" ht="15" thickBot="1" x14ac:dyDescent="0.35">
      <c r="B78" s="3">
        <v>257.42</v>
      </c>
      <c r="C78" s="1">
        <v>804.45</v>
      </c>
      <c r="D78">
        <f t="shared" si="9"/>
        <v>832.85682719187798</v>
      </c>
      <c r="F78" s="53"/>
      <c r="G78" s="53"/>
      <c r="H78">
        <f t="shared" si="5"/>
        <v>210.54494999999997</v>
      </c>
      <c r="I78">
        <f t="shared" si="6"/>
        <v>250.53120000000024</v>
      </c>
      <c r="J78">
        <f t="shared" si="7"/>
        <v>52748.07897744004</v>
      </c>
      <c r="K78" s="53"/>
      <c r="L78">
        <f t="shared" si="8"/>
        <v>44329.175970502489</v>
      </c>
      <c r="M78" s="53"/>
    </row>
    <row r="79" spans="2:13" ht="15" thickBot="1" x14ac:dyDescent="0.35">
      <c r="B79" s="7">
        <v>305.32</v>
      </c>
      <c r="C79" s="5">
        <v>1526.6</v>
      </c>
      <c r="D79">
        <f t="shared" si="9"/>
        <v>914.51852348925593</v>
      </c>
      <c r="F79" s="53"/>
      <c r="G79" s="53"/>
      <c r="H79">
        <f t="shared" si="5"/>
        <v>38.99494999999996</v>
      </c>
      <c r="I79">
        <f t="shared" si="6"/>
        <v>110.84120000000041</v>
      </c>
      <c r="J79">
        <f t="shared" si="7"/>
        <v>4322.2470519400113</v>
      </c>
      <c r="K79" s="53"/>
      <c r="L79">
        <f t="shared" si="8"/>
        <v>1520.606125502497</v>
      </c>
      <c r="M79" s="53"/>
    </row>
    <row r="80" spans="2:13" ht="15" thickBot="1" x14ac:dyDescent="0.35">
      <c r="B80" s="3">
        <v>258.24</v>
      </c>
      <c r="C80" s="1">
        <v>1215.26</v>
      </c>
      <c r="D80">
        <f t="shared" si="9"/>
        <v>834.25479360030909</v>
      </c>
      <c r="F80" s="53"/>
      <c r="G80" s="53"/>
      <c r="H80">
        <f t="shared" si="5"/>
        <v>-1.9950500000000488</v>
      </c>
      <c r="I80">
        <f t="shared" si="6"/>
        <v>-33.188799999999674</v>
      </c>
      <c r="J80">
        <f t="shared" si="7"/>
        <v>66.213315440000969</v>
      </c>
      <c r="K80" s="53"/>
      <c r="L80">
        <f t="shared" si="8"/>
        <v>3.980224502500195</v>
      </c>
      <c r="M80" s="53"/>
    </row>
    <row r="81" spans="2:13" ht="15" thickBot="1" x14ac:dyDescent="0.35">
      <c r="B81" s="7">
        <v>441.47</v>
      </c>
      <c r="C81" s="5">
        <v>1261.3399999999999</v>
      </c>
      <c r="D81">
        <f t="shared" si="9"/>
        <v>1146.632092401323</v>
      </c>
      <c r="F81" s="53"/>
      <c r="G81" s="53"/>
      <c r="H81">
        <f t="shared" si="5"/>
        <v>-167.44505000000004</v>
      </c>
      <c r="I81">
        <f t="shared" si="6"/>
        <v>-157.2887999999997</v>
      </c>
      <c r="J81">
        <f t="shared" si="7"/>
        <v>26337.230980439956</v>
      </c>
      <c r="K81" s="53"/>
      <c r="L81">
        <f t="shared" si="8"/>
        <v>28037.844769502513</v>
      </c>
      <c r="M81" s="53"/>
    </row>
    <row r="82" spans="2:13" ht="15" thickBot="1" x14ac:dyDescent="0.35">
      <c r="B82" s="3">
        <v>172.26</v>
      </c>
      <c r="C82" s="1">
        <v>518.07000000000005</v>
      </c>
      <c r="D82">
        <f t="shared" si="9"/>
        <v>687.67290116505728</v>
      </c>
      <c r="F82" s="53"/>
      <c r="G82" s="53"/>
      <c r="H82">
        <f t="shared" si="5"/>
        <v>-84.105050000000062</v>
      </c>
      <c r="I82">
        <f t="shared" si="6"/>
        <v>-57.048799999999687</v>
      </c>
      <c r="J82">
        <f t="shared" si="7"/>
        <v>4798.0921764399773</v>
      </c>
      <c r="K82" s="53"/>
      <c r="L82">
        <f t="shared" si="8"/>
        <v>7073.6594355025109</v>
      </c>
      <c r="M82" s="53"/>
    </row>
    <row r="83" spans="2:13" ht="15" thickBot="1" x14ac:dyDescent="0.35">
      <c r="B83" s="7">
        <v>500.1</v>
      </c>
      <c r="C83" s="5">
        <v>1111.3399999999999</v>
      </c>
      <c r="D83">
        <f t="shared" si="9"/>
        <v>1246.586690604147</v>
      </c>
      <c r="F83" s="53"/>
      <c r="G83" s="53"/>
      <c r="H83">
        <f t="shared" si="5"/>
        <v>47.864949999999965</v>
      </c>
      <c r="I83">
        <f t="shared" si="6"/>
        <v>-2.82879999999966</v>
      </c>
      <c r="J83">
        <f t="shared" si="7"/>
        <v>-135.40037055998363</v>
      </c>
      <c r="K83" s="53"/>
      <c r="L83">
        <f t="shared" si="8"/>
        <v>2291.0534385024966</v>
      </c>
      <c r="M83" s="53"/>
    </row>
    <row r="84" spans="2:13" ht="15" thickBot="1" x14ac:dyDescent="0.35">
      <c r="B84" s="3">
        <v>581.16</v>
      </c>
      <c r="C84" s="1">
        <v>1291.47</v>
      </c>
      <c r="D84">
        <f t="shared" si="9"/>
        <v>1384.7807845888119</v>
      </c>
      <c r="F84" s="53"/>
      <c r="G84" s="53"/>
      <c r="H84">
        <f t="shared" si="5"/>
        <v>-193.11505000000005</v>
      </c>
      <c r="I84">
        <f t="shared" si="6"/>
        <v>-234.47879999999964</v>
      </c>
      <c r="J84">
        <f t="shared" si="7"/>
        <v>45281.385185939944</v>
      </c>
      <c r="K84" s="53"/>
      <c r="L84">
        <f t="shared" si="8"/>
        <v>37293.42253650252</v>
      </c>
      <c r="M84" s="53"/>
    </row>
    <row r="85" spans="2:13" ht="15" thickBot="1" x14ac:dyDescent="0.35">
      <c r="B85" s="7">
        <v>271.88</v>
      </c>
      <c r="C85" s="5">
        <v>679.71</v>
      </c>
      <c r="D85">
        <f t="shared" si="9"/>
        <v>857.50877141860201</v>
      </c>
      <c r="F85" s="53"/>
      <c r="G85" s="53"/>
      <c r="H85">
        <f t="shared" si="5"/>
        <v>108.14494999999994</v>
      </c>
      <c r="I85">
        <f t="shared" si="6"/>
        <v>272.73120000000029</v>
      </c>
      <c r="J85">
        <f t="shared" si="7"/>
        <v>29494.501987440013</v>
      </c>
      <c r="K85" s="53"/>
      <c r="L85">
        <f t="shared" si="8"/>
        <v>11695.330210502487</v>
      </c>
      <c r="M85" s="53"/>
    </row>
    <row r="86" spans="2:13" ht="15" thickBot="1" x14ac:dyDescent="0.35">
      <c r="B86" s="3">
        <v>400.29</v>
      </c>
      <c r="C86" s="1">
        <v>1143.69</v>
      </c>
      <c r="D86">
        <f t="shared" si="9"/>
        <v>1076.4269013047463</v>
      </c>
      <c r="F86" s="53"/>
      <c r="G86" s="53"/>
      <c r="H86">
        <f t="shared" si="5"/>
        <v>338.7449499999999</v>
      </c>
      <c r="I86">
        <f t="shared" si="6"/>
        <v>384.27120000000025</v>
      </c>
      <c r="J86">
        <f t="shared" si="7"/>
        <v>130169.92843044005</v>
      </c>
      <c r="K86" s="53"/>
      <c r="L86">
        <f t="shared" si="8"/>
        <v>114748.14115050243</v>
      </c>
      <c r="M86" s="53"/>
    </row>
    <row r="87" spans="2:13" ht="15" thickBot="1" x14ac:dyDescent="0.35">
      <c r="B87" s="7">
        <v>177.77</v>
      </c>
      <c r="C87" s="5">
        <v>790.08</v>
      </c>
      <c r="D87">
        <f t="shared" si="9"/>
        <v>697.06655349488096</v>
      </c>
      <c r="F87" s="53"/>
      <c r="G87" s="53"/>
      <c r="H87">
        <f t="shared" si="5"/>
        <v>156.55494999999996</v>
      </c>
      <c r="I87">
        <f t="shared" si="6"/>
        <v>407.2112000000003</v>
      </c>
      <c r="J87">
        <f t="shared" si="7"/>
        <v>63750.929055440036</v>
      </c>
      <c r="K87" s="53"/>
      <c r="L87">
        <f t="shared" si="8"/>
        <v>24509.452369502487</v>
      </c>
      <c r="M87" s="53"/>
    </row>
    <row r="88" spans="2:13" ht="15" thickBot="1" x14ac:dyDescent="0.35">
      <c r="B88" s="3">
        <v>406.86</v>
      </c>
      <c r="C88" s="1">
        <v>1070.68</v>
      </c>
      <c r="D88">
        <f t="shared" si="9"/>
        <v>1087.6276809430296</v>
      </c>
      <c r="F88" s="53"/>
      <c r="G88" s="53"/>
      <c r="H88">
        <f t="shared" si="5"/>
        <v>-121.38505000000004</v>
      </c>
      <c r="I88">
        <f t="shared" si="6"/>
        <v>-487.09879999999964</v>
      </c>
      <c r="J88">
        <f t="shared" si="7"/>
        <v>59126.512192939976</v>
      </c>
      <c r="K88" s="53"/>
      <c r="L88">
        <f t="shared" si="8"/>
        <v>14734.330363502508</v>
      </c>
      <c r="M88" s="53"/>
    </row>
    <row r="89" spans="2:13" ht="15" thickBot="1" x14ac:dyDescent="0.35">
      <c r="B89" s="7">
        <v>526</v>
      </c>
      <c r="C89" s="5">
        <v>1168.8900000000001</v>
      </c>
      <c r="D89">
        <f t="shared" si="9"/>
        <v>1290.7419710655686</v>
      </c>
      <c r="F89" s="53"/>
      <c r="G89" s="53"/>
      <c r="H89">
        <f t="shared" si="5"/>
        <v>-47.315050000000042</v>
      </c>
      <c r="I89">
        <f t="shared" si="6"/>
        <v>-42.378799999999615</v>
      </c>
      <c r="J89">
        <f t="shared" si="7"/>
        <v>2005.1550409399836</v>
      </c>
      <c r="K89" s="53"/>
      <c r="L89">
        <f t="shared" si="8"/>
        <v>2238.7139565025041</v>
      </c>
      <c r="M89" s="53"/>
    </row>
    <row r="90" spans="2:13" ht="15" thickBot="1" x14ac:dyDescent="0.35">
      <c r="B90" s="3">
        <v>333.97</v>
      </c>
      <c r="C90" s="1">
        <v>1335.87</v>
      </c>
      <c r="D90">
        <f t="shared" si="9"/>
        <v>963.36210593017199</v>
      </c>
      <c r="F90" s="53"/>
      <c r="G90" s="53"/>
      <c r="H90">
        <f t="shared" si="5"/>
        <v>-140.32505000000003</v>
      </c>
      <c r="I90">
        <f t="shared" si="6"/>
        <v>29.441200000000322</v>
      </c>
      <c r="J90">
        <f t="shared" si="7"/>
        <v>-4131.3378620600461</v>
      </c>
      <c r="K90" s="53"/>
      <c r="L90">
        <f t="shared" si="8"/>
        <v>19691.11965750251</v>
      </c>
      <c r="M90" s="53"/>
    </row>
    <row r="91" spans="2:13" ht="15" thickBot="1" x14ac:dyDescent="0.35">
      <c r="B91" s="7">
        <v>305.8</v>
      </c>
      <c r="C91" s="5">
        <v>873.7</v>
      </c>
      <c r="D91">
        <f t="shared" si="9"/>
        <v>915.33684528931315</v>
      </c>
      <c r="F91" s="53"/>
      <c r="G91" s="53"/>
      <c r="H91">
        <f t="shared" ref="H91:H122" si="10">B69-$F$27</f>
        <v>-80.165050000000065</v>
      </c>
      <c r="I91">
        <f t="shared" ref="I91:I122" si="11">C69-$G$27</f>
        <v>124.01120000000026</v>
      </c>
      <c r="J91">
        <f t="shared" ref="J91:J122" si="12">H91*I91</f>
        <v>-9941.3640485600281</v>
      </c>
      <c r="K91" s="53"/>
      <c r="L91">
        <f t="shared" ref="L91:L122" si="13">H91*H91</f>
        <v>6426.4352415025105</v>
      </c>
      <c r="M91" s="53"/>
    </row>
    <row r="92" spans="2:13" ht="15" thickBot="1" x14ac:dyDescent="0.35">
      <c r="B92" s="3">
        <v>649.79</v>
      </c>
      <c r="C92" s="1">
        <v>1443.98</v>
      </c>
      <c r="D92">
        <f t="shared" si="9"/>
        <v>1501.7837536261618</v>
      </c>
      <c r="F92" s="53"/>
      <c r="G92" s="53"/>
      <c r="H92">
        <f t="shared" si="10"/>
        <v>-33.615050000000053</v>
      </c>
      <c r="I92">
        <f t="shared" si="11"/>
        <v>58.611200000000395</v>
      </c>
      <c r="J92">
        <f t="shared" si="12"/>
        <v>-1970.2184185600163</v>
      </c>
      <c r="K92" s="53"/>
      <c r="L92">
        <f t="shared" si="13"/>
        <v>1129.9715865025037</v>
      </c>
      <c r="M92" s="53"/>
    </row>
    <row r="93" spans="2:13" ht="15" thickBot="1" x14ac:dyDescent="0.35">
      <c r="B93" s="7">
        <v>441.53</v>
      </c>
      <c r="C93" s="5">
        <v>1154.33</v>
      </c>
      <c r="D93">
        <f t="shared" si="9"/>
        <v>1146.73438262633</v>
      </c>
      <c r="F93" s="53"/>
      <c r="G93" s="53"/>
      <c r="H93">
        <f t="shared" si="10"/>
        <v>-8.3850500000000352</v>
      </c>
      <c r="I93">
        <f t="shared" si="11"/>
        <v>-99.648799999999596</v>
      </c>
      <c r="J93">
        <f t="shared" si="12"/>
        <v>835.56017044000009</v>
      </c>
      <c r="K93" s="53"/>
      <c r="L93">
        <f t="shared" si="13"/>
        <v>70.309063502500592</v>
      </c>
      <c r="M93" s="53"/>
    </row>
    <row r="94" spans="2:13" ht="15" thickBot="1" x14ac:dyDescent="0.35">
      <c r="B94" s="3">
        <v>480.51</v>
      </c>
      <c r="C94" s="1">
        <v>1264.49</v>
      </c>
      <c r="D94">
        <f t="shared" si="9"/>
        <v>1213.1889321393112</v>
      </c>
      <c r="F94" s="53"/>
      <c r="G94" s="53"/>
      <c r="H94">
        <f t="shared" si="10"/>
        <v>114.53494999999998</v>
      </c>
      <c r="I94">
        <f t="shared" si="11"/>
        <v>395.25120000000027</v>
      </c>
      <c r="J94">
        <f t="shared" si="12"/>
        <v>45270.076429440021</v>
      </c>
      <c r="K94" s="53"/>
      <c r="L94">
        <f t="shared" si="13"/>
        <v>13118.254771502496</v>
      </c>
      <c r="M94" s="53"/>
    </row>
    <row r="95" spans="2:13" ht="15" thickBot="1" x14ac:dyDescent="0.35">
      <c r="B95" s="7">
        <v>346.99</v>
      </c>
      <c r="C95" s="5">
        <v>1101.55</v>
      </c>
      <c r="D95">
        <f t="shared" si="9"/>
        <v>985.55908475672436</v>
      </c>
      <c r="F95" s="53"/>
      <c r="G95" s="53"/>
      <c r="H95">
        <f t="shared" si="10"/>
        <v>-99.125050000000044</v>
      </c>
      <c r="I95">
        <f t="shared" si="11"/>
        <v>44.17120000000034</v>
      </c>
      <c r="J95">
        <f t="shared" si="12"/>
        <v>-4378.4724085600355</v>
      </c>
      <c r="K95" s="53"/>
      <c r="L95">
        <f t="shared" si="13"/>
        <v>9825.7755375025081</v>
      </c>
      <c r="M95" s="53"/>
    </row>
    <row r="96" spans="2:13" ht="15" thickBot="1" x14ac:dyDescent="0.35">
      <c r="B96" s="3">
        <v>229.23</v>
      </c>
      <c r="C96" s="1">
        <v>727.73</v>
      </c>
      <c r="D96">
        <f t="shared" si="9"/>
        <v>784.7974698093501</v>
      </c>
      <c r="F96" s="53"/>
      <c r="G96" s="53"/>
      <c r="H96">
        <f t="shared" si="10"/>
        <v>2.6249499999999557</v>
      </c>
      <c r="I96">
        <f t="shared" si="11"/>
        <v>-171.27879999999971</v>
      </c>
      <c r="J96">
        <f t="shared" si="12"/>
        <v>-449.59828605999166</v>
      </c>
      <c r="K96" s="53"/>
      <c r="L96">
        <f t="shared" si="13"/>
        <v>6.8903625024997677</v>
      </c>
      <c r="M96" s="53"/>
    </row>
    <row r="97" spans="2:13" ht="15" thickBot="1" x14ac:dyDescent="0.35">
      <c r="B97" s="7">
        <v>334.84</v>
      </c>
      <c r="C97" s="5">
        <v>875.41</v>
      </c>
      <c r="D97">
        <f t="shared" si="9"/>
        <v>964.84531419277562</v>
      </c>
      <c r="F97" s="53"/>
      <c r="G97" s="53"/>
      <c r="H97">
        <f t="shared" si="10"/>
        <v>-196.87505000000004</v>
      </c>
      <c r="I97">
        <f t="shared" si="11"/>
        <v>-367.42879999999968</v>
      </c>
      <c r="J97">
        <f t="shared" si="12"/>
        <v>72337.563371439959</v>
      </c>
      <c r="K97" s="53"/>
      <c r="L97">
        <f t="shared" si="13"/>
        <v>38759.785312502514</v>
      </c>
      <c r="M97" s="53"/>
    </row>
    <row r="98" spans="2:13" ht="15" thickBot="1" x14ac:dyDescent="0.35">
      <c r="B98" s="3">
        <v>231.79</v>
      </c>
      <c r="C98" s="1">
        <v>1158.94</v>
      </c>
      <c r="D98">
        <f t="shared" si="9"/>
        <v>789.16185274298869</v>
      </c>
      <c r="F98" s="53"/>
      <c r="G98" s="53"/>
      <c r="H98">
        <f t="shared" si="10"/>
        <v>100.10494999999997</v>
      </c>
      <c r="I98">
        <f t="shared" si="11"/>
        <v>5.1112000000003945</v>
      </c>
      <c r="J98">
        <f t="shared" si="12"/>
        <v>511.65642044003937</v>
      </c>
      <c r="K98" s="53"/>
      <c r="L98">
        <f t="shared" si="13"/>
        <v>10021.001014502495</v>
      </c>
      <c r="M98" s="53"/>
    </row>
    <row r="99" spans="2:13" ht="15" thickBot="1" x14ac:dyDescent="0.35">
      <c r="B99" s="7">
        <v>328.54</v>
      </c>
      <c r="C99" s="5">
        <v>966.3</v>
      </c>
      <c r="D99">
        <f t="shared" si="9"/>
        <v>954.10484056702455</v>
      </c>
      <c r="F99" s="53"/>
      <c r="G99" s="53"/>
      <c r="H99">
        <f t="shared" si="10"/>
        <v>-226.73505000000006</v>
      </c>
      <c r="I99">
        <f t="shared" si="11"/>
        <v>-436.31879999999967</v>
      </c>
      <c r="J99">
        <f t="shared" si="12"/>
        <v>98928.76493393995</v>
      </c>
      <c r="K99" s="53"/>
      <c r="L99">
        <f t="shared" si="13"/>
        <v>51408.782898502526</v>
      </c>
      <c r="M99" s="53"/>
    </row>
    <row r="100" spans="2:13" ht="15" thickBot="1" x14ac:dyDescent="0.35">
      <c r="B100" s="3">
        <v>366.99</v>
      </c>
      <c r="C100" s="1">
        <v>917.48</v>
      </c>
      <c r="D100">
        <f t="shared" si="9"/>
        <v>1019.6558264257758</v>
      </c>
      <c r="F100" s="53"/>
      <c r="G100" s="53"/>
      <c r="H100">
        <f t="shared" si="10"/>
        <v>-84.015050000000031</v>
      </c>
      <c r="I100">
        <f t="shared" si="11"/>
        <v>-171.63879999999961</v>
      </c>
      <c r="J100">
        <f t="shared" si="12"/>
        <v>14420.242363939971</v>
      </c>
      <c r="K100" s="53"/>
      <c r="L100">
        <f t="shared" si="13"/>
        <v>7058.5286265025052</v>
      </c>
      <c r="M100" s="53"/>
    </row>
    <row r="101" spans="2:13" ht="15" thickBot="1" x14ac:dyDescent="0.35">
      <c r="B101" s="7">
        <v>348.96</v>
      </c>
      <c r="C101" s="5">
        <v>1172.97</v>
      </c>
      <c r="D101">
        <f t="shared" si="9"/>
        <v>988.91761381112588</v>
      </c>
      <c r="F101" s="53"/>
      <c r="G101" s="53"/>
      <c r="H101">
        <f t="shared" si="10"/>
        <v>-36.115050000000053</v>
      </c>
      <c r="I101">
        <f t="shared" si="11"/>
        <v>550.51120000000026</v>
      </c>
      <c r="J101">
        <f t="shared" si="12"/>
        <v>-19881.739513560038</v>
      </c>
      <c r="K101" s="53"/>
      <c r="L101">
        <f t="shared" si="13"/>
        <v>1304.2968365025038</v>
      </c>
      <c r="M101" s="53"/>
    </row>
    <row r="102" spans="2:13" ht="15" thickBot="1" x14ac:dyDescent="0.35">
      <c r="B102" s="3">
        <v>542.62</v>
      </c>
      <c r="C102" s="1">
        <v>1205.82</v>
      </c>
      <c r="D102">
        <f t="shared" si="9"/>
        <v>1319.0763633925501</v>
      </c>
      <c r="F102" s="53"/>
      <c r="G102" s="53"/>
      <c r="H102">
        <f t="shared" si="10"/>
        <v>-83.195050000000037</v>
      </c>
      <c r="I102">
        <f t="shared" si="11"/>
        <v>239.17120000000034</v>
      </c>
      <c r="J102">
        <f t="shared" si="12"/>
        <v>-19897.859942560037</v>
      </c>
      <c r="K102" s="53"/>
      <c r="L102">
        <f t="shared" si="13"/>
        <v>6921.416344502506</v>
      </c>
      <c r="M102" s="53"/>
    </row>
    <row r="103" spans="2:13" ht="15" thickBot="1" x14ac:dyDescent="0.35">
      <c r="B103" s="7">
        <v>297.69</v>
      </c>
      <c r="C103" s="5">
        <v>826.93</v>
      </c>
      <c r="D103">
        <f t="shared" si="9"/>
        <v>901.51061654251282</v>
      </c>
      <c r="F103" s="53"/>
      <c r="G103" s="53"/>
      <c r="H103">
        <f t="shared" si="10"/>
        <v>100.03494999999998</v>
      </c>
      <c r="I103">
        <f t="shared" si="11"/>
        <v>285.25120000000027</v>
      </c>
      <c r="J103">
        <f t="shared" si="12"/>
        <v>28535.089529440022</v>
      </c>
      <c r="K103" s="53"/>
      <c r="L103">
        <f t="shared" si="13"/>
        <v>10006.991221502496</v>
      </c>
      <c r="M103" s="53"/>
    </row>
    <row r="104" spans="2:13" ht="15" thickBot="1" x14ac:dyDescent="0.35">
      <c r="B104" s="3">
        <v>451.1</v>
      </c>
      <c r="C104" s="1">
        <v>902.19</v>
      </c>
      <c r="D104">
        <f t="shared" si="9"/>
        <v>1163.0496735149713</v>
      </c>
      <c r="F104" s="53"/>
      <c r="G104" s="53"/>
      <c r="H104">
        <f t="shared" si="10"/>
        <v>-169.17505000000006</v>
      </c>
      <c r="I104">
        <f t="shared" si="11"/>
        <v>-458.0187999999996</v>
      </c>
      <c r="J104">
        <f t="shared" si="12"/>
        <v>77485.353390939956</v>
      </c>
      <c r="K104" s="53"/>
      <c r="L104">
        <f t="shared" si="13"/>
        <v>28620.197542502519</v>
      </c>
      <c r="M104" s="53"/>
    </row>
    <row r="105" spans="2:13" ht="15" thickBot="1" x14ac:dyDescent="0.35">
      <c r="B105" s="7">
        <v>210.95</v>
      </c>
      <c r="C105" s="5">
        <v>585.97</v>
      </c>
      <c r="D105">
        <f t="shared" si="9"/>
        <v>753.63304792383713</v>
      </c>
      <c r="F105" s="53"/>
      <c r="G105" s="53"/>
      <c r="H105">
        <f t="shared" si="10"/>
        <v>158.66494999999998</v>
      </c>
      <c r="I105">
        <f t="shared" si="11"/>
        <v>135.25120000000027</v>
      </c>
      <c r="J105">
        <f t="shared" si="12"/>
        <v>21459.62488544004</v>
      </c>
      <c r="K105" s="53"/>
      <c r="L105">
        <f t="shared" si="13"/>
        <v>25174.566358502492</v>
      </c>
      <c r="M105" s="53"/>
    </row>
    <row r="106" spans="2:13" ht="15" thickBot="1" x14ac:dyDescent="0.35">
      <c r="B106" s="3">
        <v>445.59</v>
      </c>
      <c r="C106" s="1">
        <v>990.19</v>
      </c>
      <c r="D106">
        <f t="shared" si="9"/>
        <v>1153.6560211851474</v>
      </c>
      <c r="F106" s="53"/>
      <c r="G106" s="53"/>
      <c r="H106">
        <f t="shared" si="10"/>
        <v>239.72494999999992</v>
      </c>
      <c r="I106">
        <f t="shared" si="11"/>
        <v>315.38120000000038</v>
      </c>
      <c r="J106">
        <f t="shared" si="12"/>
        <v>75604.742400940071</v>
      </c>
      <c r="K106" s="53"/>
      <c r="L106">
        <f t="shared" si="13"/>
        <v>57468.051652502465</v>
      </c>
      <c r="M106" s="53"/>
    </row>
    <row r="107" spans="2:13" ht="15" thickBot="1" x14ac:dyDescent="0.35">
      <c r="B107" s="7">
        <v>202.82</v>
      </c>
      <c r="C107" s="5">
        <v>1014.09</v>
      </c>
      <c r="D107">
        <f t="shared" si="9"/>
        <v>739.77272243536777</v>
      </c>
      <c r="F107" s="53"/>
      <c r="G107" s="53"/>
      <c r="H107">
        <f t="shared" si="10"/>
        <v>-69.555050000000051</v>
      </c>
      <c r="I107">
        <f t="shared" si="11"/>
        <v>-296.37879999999961</v>
      </c>
      <c r="J107">
        <f t="shared" si="12"/>
        <v>20614.64225293999</v>
      </c>
      <c r="K107" s="53"/>
      <c r="L107">
        <f t="shared" si="13"/>
        <v>4837.904980502507</v>
      </c>
      <c r="M107" s="53"/>
    </row>
    <row r="108" spans="2:13" ht="15" thickBot="1" x14ac:dyDescent="0.35">
      <c r="B108" s="3">
        <v>231.32</v>
      </c>
      <c r="C108" s="1">
        <v>925.29</v>
      </c>
      <c r="D108">
        <f t="shared" si="9"/>
        <v>788.36057931376592</v>
      </c>
      <c r="F108" s="53"/>
      <c r="G108" s="53"/>
      <c r="H108">
        <f t="shared" si="10"/>
        <v>58.854949999999974</v>
      </c>
      <c r="I108">
        <f t="shared" si="11"/>
        <v>167.6012000000004</v>
      </c>
      <c r="J108">
        <f t="shared" si="12"/>
        <v>9864.1602459400201</v>
      </c>
      <c r="K108" s="53"/>
      <c r="L108">
        <f t="shared" si="13"/>
        <v>3463.9051395024971</v>
      </c>
      <c r="M108" s="53"/>
    </row>
    <row r="109" spans="2:13" ht="15" thickBot="1" x14ac:dyDescent="0.35">
      <c r="B109" s="7">
        <v>450.29</v>
      </c>
      <c r="C109" s="5">
        <v>1286.54</v>
      </c>
      <c r="D109">
        <f t="shared" si="9"/>
        <v>1161.6687554773746</v>
      </c>
      <c r="F109" s="53"/>
      <c r="G109" s="53"/>
      <c r="H109">
        <f t="shared" si="10"/>
        <v>-163.66505000000004</v>
      </c>
      <c r="I109">
        <f t="shared" si="11"/>
        <v>-186.00879999999961</v>
      </c>
      <c r="J109">
        <f t="shared" si="12"/>
        <v>30443.139552439941</v>
      </c>
      <c r="K109" s="53"/>
      <c r="L109">
        <f t="shared" si="13"/>
        <v>26786.248591502514</v>
      </c>
      <c r="M109" s="53"/>
    </row>
    <row r="110" spans="2:13" ht="15" thickBot="1" x14ac:dyDescent="0.35">
      <c r="B110" s="3">
        <v>307.72000000000003</v>
      </c>
      <c r="C110" s="1">
        <v>961.62</v>
      </c>
      <c r="D110">
        <f t="shared" si="9"/>
        <v>918.61013248954214</v>
      </c>
      <c r="F110" s="53"/>
      <c r="G110" s="53"/>
      <c r="H110">
        <f t="shared" si="10"/>
        <v>65.424949999999967</v>
      </c>
      <c r="I110">
        <f t="shared" si="11"/>
        <v>94.591200000000413</v>
      </c>
      <c r="J110">
        <f t="shared" si="12"/>
        <v>6188.6245304400236</v>
      </c>
      <c r="K110" s="53"/>
      <c r="L110">
        <f t="shared" si="13"/>
        <v>4280.4240825024954</v>
      </c>
      <c r="M110" s="53"/>
    </row>
    <row r="111" spans="2:13" ht="15" thickBot="1" x14ac:dyDescent="0.35">
      <c r="B111" s="7">
        <v>367.59</v>
      </c>
      <c r="C111" s="5">
        <v>1081.1400000000001</v>
      </c>
      <c r="D111">
        <f t="shared" si="9"/>
        <v>1020.6787286758472</v>
      </c>
      <c r="F111" s="53"/>
      <c r="G111" s="53"/>
      <c r="H111">
        <f t="shared" si="10"/>
        <v>184.56494999999995</v>
      </c>
      <c r="I111">
        <f t="shared" si="11"/>
        <v>192.80120000000045</v>
      </c>
      <c r="J111">
        <f t="shared" si="12"/>
        <v>35584.343837940076</v>
      </c>
      <c r="K111" s="53"/>
      <c r="L111">
        <f t="shared" si="13"/>
        <v>34064.220768502484</v>
      </c>
      <c r="M111" s="53"/>
    </row>
    <row r="112" spans="2:13" ht="15" thickBot="1" x14ac:dyDescent="0.35">
      <c r="B112" s="3">
        <v>769.46</v>
      </c>
      <c r="C112" s="1">
        <v>1923.66</v>
      </c>
      <c r="D112">
        <f t="shared" si="9"/>
        <v>1705.8016074029306</v>
      </c>
      <c r="F112" s="53"/>
      <c r="G112" s="53"/>
      <c r="H112">
        <f t="shared" si="10"/>
        <v>-7.4650500000000193</v>
      </c>
      <c r="I112">
        <f t="shared" si="11"/>
        <v>359.78120000000024</v>
      </c>
      <c r="J112">
        <f t="shared" si="12"/>
        <v>-2685.7846470600089</v>
      </c>
      <c r="K112" s="53"/>
      <c r="L112">
        <f t="shared" si="13"/>
        <v>55.726971502500291</v>
      </c>
      <c r="M112" s="53"/>
    </row>
    <row r="113" spans="2:13" ht="15" thickBot="1" x14ac:dyDescent="0.35">
      <c r="B113" s="7">
        <v>327.92</v>
      </c>
      <c r="C113" s="5">
        <v>728.71</v>
      </c>
      <c r="D113">
        <f t="shared" si="9"/>
        <v>953.047841575284</v>
      </c>
      <c r="F113" s="53"/>
      <c r="G113" s="53"/>
      <c r="H113">
        <f t="shared" si="10"/>
        <v>-35.635050000000035</v>
      </c>
      <c r="I113">
        <f t="shared" si="11"/>
        <v>-102.38879999999961</v>
      </c>
      <c r="J113">
        <f t="shared" si="12"/>
        <v>3648.6300074399896</v>
      </c>
      <c r="K113" s="53"/>
      <c r="L113">
        <f t="shared" si="13"/>
        <v>1269.8567885025025</v>
      </c>
      <c r="M113" s="53"/>
    </row>
    <row r="114" spans="2:13" ht="15" thickBot="1" x14ac:dyDescent="0.35">
      <c r="B114" s="3">
        <v>553.29999999999995</v>
      </c>
      <c r="C114" s="1">
        <v>1301.8900000000001</v>
      </c>
      <c r="D114">
        <f t="shared" si="9"/>
        <v>1337.2840234438236</v>
      </c>
      <c r="F114" s="53"/>
      <c r="G114" s="53"/>
      <c r="H114">
        <f t="shared" si="10"/>
        <v>308.35494999999992</v>
      </c>
      <c r="I114">
        <f t="shared" si="11"/>
        <v>467.89120000000037</v>
      </c>
      <c r="J114">
        <f t="shared" si="12"/>
        <v>144276.56758144006</v>
      </c>
      <c r="K114" s="53"/>
      <c r="L114">
        <f t="shared" si="13"/>
        <v>95082.775189502456</v>
      </c>
      <c r="M114" s="53"/>
    </row>
    <row r="115" spans="2:13" ht="15" thickBot="1" x14ac:dyDescent="0.35">
      <c r="B115" s="7">
        <v>352.86</v>
      </c>
      <c r="C115" s="5">
        <v>980.18</v>
      </c>
      <c r="D115">
        <f t="shared" si="9"/>
        <v>995.56647843659096</v>
      </c>
      <c r="F115" s="53"/>
      <c r="G115" s="53"/>
      <c r="H115">
        <f t="shared" si="10"/>
        <v>100.09494999999993</v>
      </c>
      <c r="I115">
        <f t="shared" si="11"/>
        <v>178.24120000000028</v>
      </c>
      <c r="J115">
        <f t="shared" si="12"/>
        <v>17841.044001940016</v>
      </c>
      <c r="K115" s="53"/>
      <c r="L115">
        <f t="shared" si="13"/>
        <v>10018.999015502484</v>
      </c>
      <c r="M115" s="53"/>
    </row>
    <row r="116" spans="2:13" ht="15" thickBot="1" x14ac:dyDescent="0.35">
      <c r="B116" s="3">
        <v>313.91000000000003</v>
      </c>
      <c r="C116" s="1">
        <v>697.57</v>
      </c>
      <c r="D116">
        <f t="shared" si="9"/>
        <v>929.16307403611347</v>
      </c>
      <c r="F116" s="53"/>
      <c r="G116" s="53"/>
      <c r="H116">
        <f t="shared" si="10"/>
        <v>139.07494999999994</v>
      </c>
      <c r="I116">
        <f t="shared" si="11"/>
        <v>288.40120000000036</v>
      </c>
      <c r="J116">
        <f t="shared" si="12"/>
        <v>40109.382469940036</v>
      </c>
      <c r="K116" s="53"/>
      <c r="L116">
        <f t="shared" si="13"/>
        <v>19341.841717502484</v>
      </c>
      <c r="M116" s="53"/>
    </row>
    <row r="117" spans="2:13" ht="15" thickBot="1" x14ac:dyDescent="0.35">
      <c r="B117" s="7">
        <v>355.1</v>
      </c>
      <c r="C117" s="5">
        <v>1193.6099999999999</v>
      </c>
      <c r="D117">
        <f t="shared" si="9"/>
        <v>999.3853135035248</v>
      </c>
      <c r="F117" s="53"/>
      <c r="G117" s="53"/>
      <c r="H117">
        <f t="shared" si="10"/>
        <v>5.5549499999999625</v>
      </c>
      <c r="I117">
        <f t="shared" si="11"/>
        <v>125.4612000000003</v>
      </c>
      <c r="J117">
        <f t="shared" si="12"/>
        <v>696.93069293999702</v>
      </c>
      <c r="K117" s="53"/>
      <c r="L117">
        <f t="shared" si="13"/>
        <v>30.857469502499583</v>
      </c>
      <c r="M117" s="53"/>
    </row>
    <row r="118" spans="2:13" ht="15" thickBot="1" x14ac:dyDescent="0.35">
      <c r="B118" s="3">
        <v>192.76</v>
      </c>
      <c r="C118" s="1">
        <v>771.02</v>
      </c>
      <c r="D118">
        <f t="shared" si="9"/>
        <v>722.62206137583485</v>
      </c>
      <c r="F118" s="53"/>
      <c r="G118" s="53"/>
      <c r="H118">
        <f t="shared" si="10"/>
        <v>-112.20505000000006</v>
      </c>
      <c r="I118">
        <f t="shared" si="11"/>
        <v>-248.35879999999963</v>
      </c>
      <c r="J118">
        <f t="shared" si="12"/>
        <v>27867.111571939971</v>
      </c>
      <c r="K118" s="53"/>
      <c r="L118">
        <f t="shared" si="13"/>
        <v>12589.973245502513</v>
      </c>
      <c r="M118" s="53"/>
    </row>
    <row r="119" spans="2:13" ht="15" thickBot="1" x14ac:dyDescent="0.35">
      <c r="B119" s="7">
        <v>264.44</v>
      </c>
      <c r="C119" s="5">
        <v>661.09</v>
      </c>
      <c r="D119">
        <f t="shared" si="9"/>
        <v>844.82478351771499</v>
      </c>
      <c r="F119" s="53"/>
      <c r="G119" s="53"/>
      <c r="H119">
        <f t="shared" si="10"/>
        <v>-6.5950500000000716</v>
      </c>
      <c r="I119">
        <f t="shared" si="11"/>
        <v>-100.67879999999968</v>
      </c>
      <c r="J119">
        <f t="shared" si="12"/>
        <v>663.98171994000506</v>
      </c>
      <c r="K119" s="53"/>
      <c r="L119">
        <f t="shared" si="13"/>
        <v>43.494684502500945</v>
      </c>
      <c r="M119" s="53"/>
    </row>
    <row r="120" spans="2:13" ht="15" thickBot="1" x14ac:dyDescent="0.35">
      <c r="B120" s="3">
        <v>172.21</v>
      </c>
      <c r="C120" s="1">
        <v>688.83</v>
      </c>
      <c r="D120">
        <f t="shared" si="9"/>
        <v>687.58765931088465</v>
      </c>
      <c r="F120" s="53"/>
      <c r="G120" s="53"/>
      <c r="H120">
        <f t="shared" si="10"/>
        <v>-109.64505000000005</v>
      </c>
      <c r="I120">
        <f t="shared" si="11"/>
        <v>182.8512000000004</v>
      </c>
      <c r="J120">
        <f t="shared" si="12"/>
        <v>-20048.728966560055</v>
      </c>
      <c r="K120" s="53"/>
      <c r="L120">
        <f t="shared" si="13"/>
        <v>12022.036989502512</v>
      </c>
      <c r="M120" s="53"/>
    </row>
    <row r="121" spans="2:13" ht="15" thickBot="1" x14ac:dyDescent="0.35">
      <c r="B121" s="7">
        <v>474.66</v>
      </c>
      <c r="C121" s="5">
        <v>1249.0999999999999</v>
      </c>
      <c r="D121">
        <f t="shared" si="9"/>
        <v>1203.2156352011139</v>
      </c>
      <c r="F121" s="53"/>
      <c r="G121" s="53"/>
      <c r="H121">
        <f t="shared" si="10"/>
        <v>-12.895050000000026</v>
      </c>
      <c r="I121">
        <f t="shared" si="11"/>
        <v>-9.7887999999996964</v>
      </c>
      <c r="J121">
        <f t="shared" si="12"/>
        <v>126.22706543999634</v>
      </c>
      <c r="K121" s="53"/>
      <c r="L121">
        <f t="shared" si="13"/>
        <v>166.28231450250067</v>
      </c>
      <c r="M121" s="53"/>
    </row>
    <row r="122" spans="2:13" ht="15" thickBot="1" x14ac:dyDescent="0.35">
      <c r="B122" s="3">
        <v>433.58</v>
      </c>
      <c r="C122" s="1">
        <v>1014.22</v>
      </c>
      <c r="D122">
        <f t="shared" si="9"/>
        <v>1133.1809278128821</v>
      </c>
      <c r="F122" s="53"/>
      <c r="G122" s="53"/>
      <c r="H122">
        <f t="shared" si="10"/>
        <v>25.554949999999963</v>
      </c>
      <c r="I122">
        <f t="shared" si="11"/>
        <v>-58.608799999999633</v>
      </c>
      <c r="J122">
        <f t="shared" si="12"/>
        <v>-1497.7449535599885</v>
      </c>
      <c r="K122" s="53"/>
      <c r="L122">
        <f t="shared" si="13"/>
        <v>653.05546950249811</v>
      </c>
      <c r="M122" s="53"/>
    </row>
    <row r="123" spans="2:13" ht="15" thickBot="1" x14ac:dyDescent="0.35">
      <c r="B123" s="7">
        <v>343.6</v>
      </c>
      <c r="C123" s="5">
        <v>1010.58</v>
      </c>
      <c r="D123">
        <f t="shared" si="9"/>
        <v>979.77968704382022</v>
      </c>
      <c r="F123" s="53"/>
      <c r="G123" s="53"/>
      <c r="H123">
        <f t="shared" ref="H123:H154" si="14">B101-$F$27</f>
        <v>7.524949999999933</v>
      </c>
      <c r="I123">
        <f t="shared" ref="I123:I154" si="15">C101-$G$27</f>
        <v>196.88120000000038</v>
      </c>
      <c r="J123">
        <f t="shared" ref="J123:J154" si="16">H123*I123</f>
        <v>1481.5211859399897</v>
      </c>
      <c r="K123" s="53"/>
      <c r="L123">
        <f t="shared" ref="L123:L154" si="17">H123*H123</f>
        <v>56.624872502498988</v>
      </c>
      <c r="M123" s="53"/>
    </row>
    <row r="124" spans="2:13" ht="15" thickBot="1" x14ac:dyDescent="0.35">
      <c r="B124" s="3">
        <v>318.3</v>
      </c>
      <c r="C124" s="1">
        <v>957.29</v>
      </c>
      <c r="D124">
        <f t="shared" si="9"/>
        <v>936.64730883247023</v>
      </c>
      <c r="F124" s="53"/>
      <c r="G124" s="53"/>
      <c r="H124">
        <f t="shared" si="14"/>
        <v>201.18494999999996</v>
      </c>
      <c r="I124">
        <f t="shared" si="15"/>
        <v>229.73120000000029</v>
      </c>
      <c r="J124">
        <f t="shared" si="16"/>
        <v>46218.459985440051</v>
      </c>
      <c r="K124" s="53"/>
      <c r="L124">
        <f t="shared" si="17"/>
        <v>40475.384106502483</v>
      </c>
      <c r="M124" s="53"/>
    </row>
    <row r="125" spans="2:13" ht="15" thickBot="1" x14ac:dyDescent="0.35">
      <c r="B125" s="7">
        <v>358.41</v>
      </c>
      <c r="C125" s="5">
        <v>1077.92</v>
      </c>
      <c r="D125">
        <f t="shared" si="9"/>
        <v>1005.0283242497527</v>
      </c>
      <c r="F125" s="53"/>
      <c r="G125" s="53"/>
      <c r="H125">
        <f t="shared" si="14"/>
        <v>-43.745050000000049</v>
      </c>
      <c r="I125">
        <f t="shared" si="15"/>
        <v>-149.1587999999997</v>
      </c>
      <c r="J125">
        <f t="shared" si="16"/>
        <v>6524.9591639399941</v>
      </c>
      <c r="K125" s="53"/>
      <c r="L125">
        <f t="shared" si="17"/>
        <v>1913.6293995025044</v>
      </c>
      <c r="M125" s="53"/>
    </row>
    <row r="126" spans="2:13" ht="15" thickBot="1" x14ac:dyDescent="0.35">
      <c r="B126" s="3">
        <v>581.5</v>
      </c>
      <c r="C126" s="1">
        <v>1163.01</v>
      </c>
      <c r="D126">
        <f t="shared" si="9"/>
        <v>1385.360429197186</v>
      </c>
      <c r="F126" s="53"/>
      <c r="G126" s="53"/>
      <c r="H126">
        <f t="shared" si="14"/>
        <v>109.66494999999998</v>
      </c>
      <c r="I126">
        <f t="shared" si="15"/>
        <v>-73.898799999999596</v>
      </c>
      <c r="J126">
        <f t="shared" si="16"/>
        <v>-8104.1082070599541</v>
      </c>
      <c r="K126" s="53"/>
      <c r="L126">
        <f t="shared" si="17"/>
        <v>12026.401258502494</v>
      </c>
      <c r="M126" s="53"/>
    </row>
    <row r="127" spans="2:13" ht="15" thickBot="1" x14ac:dyDescent="0.35">
      <c r="B127" s="7">
        <v>410.9</v>
      </c>
      <c r="C127" s="5">
        <v>1014.56</v>
      </c>
      <c r="D127">
        <f t="shared" si="9"/>
        <v>1094.5152227601779</v>
      </c>
      <c r="F127" s="53"/>
      <c r="G127" s="53"/>
      <c r="H127">
        <f t="shared" si="14"/>
        <v>-130.48505000000006</v>
      </c>
      <c r="I127">
        <f t="shared" si="15"/>
        <v>-390.11879999999962</v>
      </c>
      <c r="J127">
        <f t="shared" si="16"/>
        <v>50904.671123939974</v>
      </c>
      <c r="K127" s="53"/>
      <c r="L127">
        <f t="shared" si="17"/>
        <v>17026.348273502514</v>
      </c>
      <c r="M127" s="53"/>
    </row>
    <row r="128" spans="2:13" ht="15" thickBot="1" x14ac:dyDescent="0.35">
      <c r="B128" s="3">
        <v>179.51</v>
      </c>
      <c r="C128" s="1">
        <v>718.04</v>
      </c>
      <c r="D128">
        <f t="shared" si="9"/>
        <v>700.03297002008844</v>
      </c>
      <c r="F128" s="53"/>
      <c r="G128" s="53"/>
      <c r="H128">
        <f t="shared" si="14"/>
        <v>104.15494999999993</v>
      </c>
      <c r="I128">
        <f t="shared" si="15"/>
        <v>14.101200000000404</v>
      </c>
      <c r="J128">
        <f t="shared" si="16"/>
        <v>1468.7097809400411</v>
      </c>
      <c r="K128" s="53"/>
      <c r="L128">
        <f t="shared" si="17"/>
        <v>10848.253609502484</v>
      </c>
      <c r="M128" s="53"/>
    </row>
    <row r="129" spans="2:13" ht="15" thickBot="1" x14ac:dyDescent="0.35">
      <c r="B129" s="7">
        <v>511.14</v>
      </c>
      <c r="C129" s="5">
        <v>1277.8499999999999</v>
      </c>
      <c r="D129">
        <f t="shared" si="9"/>
        <v>1265.4080920054632</v>
      </c>
      <c r="F129" s="53"/>
      <c r="G129" s="53"/>
      <c r="H129">
        <f t="shared" si="14"/>
        <v>-138.61505000000005</v>
      </c>
      <c r="I129">
        <f t="shared" si="15"/>
        <v>38.001200000000381</v>
      </c>
      <c r="J129">
        <f t="shared" si="16"/>
        <v>-5267.5382380600549</v>
      </c>
      <c r="K129" s="53"/>
      <c r="L129">
        <f t="shared" si="17"/>
        <v>19214.132086502515</v>
      </c>
      <c r="M129" s="53"/>
    </row>
    <row r="130" spans="2:13" ht="15" thickBot="1" x14ac:dyDescent="0.35">
      <c r="B130" s="3">
        <v>150.18</v>
      </c>
      <c r="C130" s="1">
        <v>706.73</v>
      </c>
      <c r="D130">
        <f t="shared" si="9"/>
        <v>650.03009836242472</v>
      </c>
      <c r="F130" s="53"/>
      <c r="G130" s="53"/>
      <c r="H130">
        <f t="shared" si="14"/>
        <v>-110.11505000000005</v>
      </c>
      <c r="I130">
        <f t="shared" si="15"/>
        <v>-50.798799999999687</v>
      </c>
      <c r="J130">
        <f t="shared" si="16"/>
        <v>5593.712401939968</v>
      </c>
      <c r="K130" s="53"/>
      <c r="L130">
        <f t="shared" si="17"/>
        <v>12125.324236502513</v>
      </c>
      <c r="M130" s="53"/>
    </row>
    <row r="131" spans="2:13" ht="15" thickBot="1" x14ac:dyDescent="0.35">
      <c r="B131" s="7">
        <v>352.65</v>
      </c>
      <c r="C131" s="5">
        <v>1410.59</v>
      </c>
      <c r="D131">
        <f t="shared" si="9"/>
        <v>995.20846264906584</v>
      </c>
      <c r="F131" s="53"/>
      <c r="G131" s="53"/>
      <c r="H131">
        <f t="shared" si="14"/>
        <v>108.85494999999997</v>
      </c>
      <c r="I131">
        <f t="shared" si="15"/>
        <v>310.45120000000031</v>
      </c>
      <c r="J131">
        <f t="shared" si="16"/>
        <v>33794.149853440023</v>
      </c>
      <c r="K131" s="53"/>
      <c r="L131">
        <f t="shared" si="17"/>
        <v>11849.400139502495</v>
      </c>
      <c r="M131" s="53"/>
    </row>
    <row r="132" spans="2:13" ht="15" thickBot="1" x14ac:dyDescent="0.35">
      <c r="B132" s="3">
        <v>472.62</v>
      </c>
      <c r="C132" s="1">
        <v>1350.33</v>
      </c>
      <c r="D132">
        <f t="shared" si="9"/>
        <v>1199.7377675508706</v>
      </c>
      <c r="F132" s="53"/>
      <c r="G132" s="53"/>
      <c r="H132">
        <f t="shared" si="14"/>
        <v>-33.715050000000019</v>
      </c>
      <c r="I132">
        <f t="shared" si="15"/>
        <v>-14.468799999999646</v>
      </c>
      <c r="J132">
        <f t="shared" si="16"/>
        <v>487.81631543998833</v>
      </c>
      <c r="K132" s="53"/>
      <c r="L132">
        <f t="shared" si="17"/>
        <v>1136.7045965025013</v>
      </c>
      <c r="M132" s="53"/>
    </row>
    <row r="133" spans="2:13" ht="15" thickBot="1" x14ac:dyDescent="0.35">
      <c r="B133" s="7">
        <v>195.33</v>
      </c>
      <c r="C133" s="5">
        <v>919.18</v>
      </c>
      <c r="D133">
        <f t="shared" si="9"/>
        <v>727.003492680308</v>
      </c>
      <c r="F133" s="53"/>
      <c r="G133" s="53"/>
      <c r="H133">
        <f t="shared" si="14"/>
        <v>26.154949999999928</v>
      </c>
      <c r="I133">
        <f t="shared" si="15"/>
        <v>105.05120000000045</v>
      </c>
      <c r="J133">
        <f t="shared" si="16"/>
        <v>2747.6088834400043</v>
      </c>
      <c r="K133" s="53"/>
      <c r="L133">
        <f t="shared" si="17"/>
        <v>684.08140950249629</v>
      </c>
      <c r="M133" s="53"/>
    </row>
    <row r="134" spans="2:13" ht="15" thickBot="1" x14ac:dyDescent="0.35">
      <c r="B134" s="3">
        <v>64.63</v>
      </c>
      <c r="C134" s="1">
        <v>258.51</v>
      </c>
      <c r="D134">
        <f t="shared" ref="D134:D197" si="18">$F$2*$B134+$G$2</f>
        <v>504.1812858730575</v>
      </c>
      <c r="F134" s="53"/>
      <c r="G134" s="53"/>
      <c r="H134">
        <f t="shared" si="14"/>
        <v>428.02494999999999</v>
      </c>
      <c r="I134">
        <f t="shared" si="15"/>
        <v>947.57120000000043</v>
      </c>
      <c r="J134">
        <f t="shared" si="16"/>
        <v>405584.11550144019</v>
      </c>
      <c r="K134" s="53"/>
      <c r="L134">
        <f t="shared" si="17"/>
        <v>183205.3578225025</v>
      </c>
      <c r="M134" s="53"/>
    </row>
    <row r="135" spans="2:13" ht="15" thickBot="1" x14ac:dyDescent="0.35">
      <c r="B135" s="7">
        <v>461.12</v>
      </c>
      <c r="C135" s="5">
        <v>1213.48</v>
      </c>
      <c r="D135">
        <f t="shared" si="18"/>
        <v>1180.132141091166</v>
      </c>
      <c r="F135" s="53"/>
      <c r="G135" s="53"/>
      <c r="H135">
        <f t="shared" si="14"/>
        <v>-13.515050000000031</v>
      </c>
      <c r="I135">
        <f t="shared" si="15"/>
        <v>-247.37879999999961</v>
      </c>
      <c r="J135">
        <f t="shared" si="16"/>
        <v>3343.3368509400025</v>
      </c>
      <c r="K135" s="53"/>
      <c r="L135">
        <f t="shared" si="17"/>
        <v>182.65657650250083</v>
      </c>
      <c r="M135" s="53"/>
    </row>
    <row r="136" spans="2:13" ht="15" thickBot="1" x14ac:dyDescent="0.35">
      <c r="B136" s="3">
        <v>437.11</v>
      </c>
      <c r="C136" s="1">
        <v>1150.28</v>
      </c>
      <c r="D136">
        <f t="shared" si="18"/>
        <v>1139.1990027174697</v>
      </c>
      <c r="F136" s="53"/>
      <c r="G136" s="53"/>
      <c r="H136">
        <f t="shared" si="14"/>
        <v>211.86494999999991</v>
      </c>
      <c r="I136">
        <f t="shared" si="15"/>
        <v>325.80120000000045</v>
      </c>
      <c r="J136">
        <f t="shared" si="16"/>
        <v>69025.854947940068</v>
      </c>
      <c r="K136" s="53"/>
      <c r="L136">
        <f t="shared" si="17"/>
        <v>44886.757038502459</v>
      </c>
      <c r="M136" s="53"/>
    </row>
    <row r="137" spans="2:13" ht="15" thickBot="1" x14ac:dyDescent="0.35">
      <c r="B137" s="7">
        <v>268.97000000000003</v>
      </c>
      <c r="C137" s="5">
        <v>853.86</v>
      </c>
      <c r="D137">
        <f t="shared" si="18"/>
        <v>852.5476955057552</v>
      </c>
      <c r="F137" s="53"/>
      <c r="G137" s="53"/>
      <c r="H137">
        <f t="shared" si="14"/>
        <v>11.424949999999967</v>
      </c>
      <c r="I137">
        <f t="shared" si="15"/>
        <v>4.091200000000299</v>
      </c>
      <c r="J137">
        <f t="shared" si="16"/>
        <v>46.741755440003281</v>
      </c>
      <c r="K137" s="53"/>
      <c r="L137">
        <f t="shared" si="17"/>
        <v>130.52948250249923</v>
      </c>
      <c r="M137" s="53"/>
    </row>
    <row r="138" spans="2:13" ht="15" thickBot="1" x14ac:dyDescent="0.35">
      <c r="B138" s="3">
        <v>265.26</v>
      </c>
      <c r="C138" s="1">
        <v>1061.04</v>
      </c>
      <c r="D138">
        <f t="shared" si="18"/>
        <v>846.22274992614598</v>
      </c>
      <c r="F138" s="53"/>
      <c r="G138" s="53"/>
      <c r="H138">
        <f t="shared" si="14"/>
        <v>-27.525050000000022</v>
      </c>
      <c r="I138">
        <f t="shared" si="15"/>
        <v>-278.5187999999996</v>
      </c>
      <c r="J138">
        <f t="shared" si="16"/>
        <v>7666.2438959399951</v>
      </c>
      <c r="K138" s="53"/>
      <c r="L138">
        <f t="shared" si="17"/>
        <v>757.62837750250117</v>
      </c>
      <c r="M138" s="53"/>
    </row>
    <row r="139" spans="2:13" ht="15" thickBot="1" x14ac:dyDescent="0.35">
      <c r="B139" s="7">
        <v>178.91</v>
      </c>
      <c r="C139" s="5">
        <v>894.55</v>
      </c>
      <c r="D139">
        <f t="shared" si="18"/>
        <v>699.0100677700168</v>
      </c>
      <c r="F139" s="53"/>
      <c r="G139" s="53"/>
      <c r="H139">
        <f t="shared" si="14"/>
        <v>13.664949999999976</v>
      </c>
      <c r="I139">
        <f t="shared" si="15"/>
        <v>217.52120000000025</v>
      </c>
      <c r="J139">
        <f t="shared" si="16"/>
        <v>2972.4163219399984</v>
      </c>
      <c r="K139" s="53"/>
      <c r="L139">
        <f t="shared" si="17"/>
        <v>186.73085850249936</v>
      </c>
      <c r="M139" s="53"/>
    </row>
    <row r="140" spans="2:13" ht="15" thickBot="1" x14ac:dyDescent="0.35">
      <c r="B140" s="3">
        <v>356.5</v>
      </c>
      <c r="C140" s="1">
        <v>833.91</v>
      </c>
      <c r="D140">
        <f t="shared" si="18"/>
        <v>1001.7720854203583</v>
      </c>
      <c r="F140" s="53"/>
      <c r="G140" s="53"/>
      <c r="H140">
        <f t="shared" si="14"/>
        <v>-148.67505000000006</v>
      </c>
      <c r="I140">
        <f t="shared" si="15"/>
        <v>-205.06879999999967</v>
      </c>
      <c r="J140">
        <f t="shared" si="16"/>
        <v>30488.614093439963</v>
      </c>
      <c r="K140" s="53"/>
      <c r="L140">
        <f t="shared" si="17"/>
        <v>22104.270492502517</v>
      </c>
      <c r="M140" s="53"/>
    </row>
    <row r="141" spans="2:13" ht="15" thickBot="1" x14ac:dyDescent="0.35">
      <c r="B141" s="7">
        <v>229.65</v>
      </c>
      <c r="C141" s="5">
        <v>820.19</v>
      </c>
      <c r="D141">
        <f t="shared" si="18"/>
        <v>785.51350138440012</v>
      </c>
      <c r="F141" s="53"/>
      <c r="G141" s="53"/>
      <c r="H141">
        <f t="shared" si="14"/>
        <v>-76.995050000000049</v>
      </c>
      <c r="I141">
        <f t="shared" si="15"/>
        <v>-314.99879999999962</v>
      </c>
      <c r="J141">
        <f t="shared" si="16"/>
        <v>24253.348355939987</v>
      </c>
      <c r="K141" s="53"/>
      <c r="L141">
        <f t="shared" si="17"/>
        <v>5928.2377245025073</v>
      </c>
      <c r="M141" s="53"/>
    </row>
    <row r="142" spans="2:13" ht="15" thickBot="1" x14ac:dyDescent="0.35">
      <c r="B142" s="3">
        <v>121.54</v>
      </c>
      <c r="C142" s="1">
        <v>511.74</v>
      </c>
      <c r="D142">
        <f t="shared" si="18"/>
        <v>601.20356429234312</v>
      </c>
      <c r="F142" s="53"/>
      <c r="G142" s="53"/>
      <c r="H142">
        <f t="shared" si="14"/>
        <v>-169.22505000000004</v>
      </c>
      <c r="I142">
        <f t="shared" si="15"/>
        <v>-287.25879999999961</v>
      </c>
      <c r="J142">
        <f t="shared" si="16"/>
        <v>48611.384792939942</v>
      </c>
      <c r="K142" s="53"/>
      <c r="L142">
        <f t="shared" si="17"/>
        <v>28637.117547502512</v>
      </c>
      <c r="M142" s="53"/>
    </row>
    <row r="143" spans="2:13" ht="15" thickBot="1" x14ac:dyDescent="0.35">
      <c r="B143" s="7">
        <v>268</v>
      </c>
      <c r="C143" s="5">
        <v>806.03</v>
      </c>
      <c r="D143">
        <f t="shared" si="18"/>
        <v>850.89400353480619</v>
      </c>
      <c r="F143" s="53"/>
      <c r="G143" s="53"/>
      <c r="H143">
        <f t="shared" si="14"/>
        <v>133.22494999999998</v>
      </c>
      <c r="I143">
        <f t="shared" si="15"/>
        <v>273.01120000000026</v>
      </c>
      <c r="J143">
        <f t="shared" si="16"/>
        <v>36371.903469440025</v>
      </c>
      <c r="K143" s="53"/>
      <c r="L143">
        <f t="shared" si="17"/>
        <v>17748.887302502495</v>
      </c>
      <c r="M143" s="53"/>
    </row>
    <row r="144" spans="2:13" ht="15" thickBot="1" x14ac:dyDescent="0.35">
      <c r="B144" s="3">
        <v>426.16</v>
      </c>
      <c r="C144" s="1">
        <v>1432.47</v>
      </c>
      <c r="D144">
        <f t="shared" si="18"/>
        <v>1120.5310366536642</v>
      </c>
      <c r="F144" s="53"/>
      <c r="G144" s="53"/>
      <c r="H144">
        <f t="shared" si="14"/>
        <v>92.144949999999938</v>
      </c>
      <c r="I144">
        <f t="shared" si="15"/>
        <v>38.131200000000376</v>
      </c>
      <c r="J144">
        <f t="shared" si="16"/>
        <v>3513.5975174400323</v>
      </c>
      <c r="K144" s="53"/>
      <c r="L144">
        <f t="shared" si="17"/>
        <v>8490.6918105024888</v>
      </c>
      <c r="M144" s="53"/>
    </row>
    <row r="145" spans="2:13" ht="15" thickBot="1" x14ac:dyDescent="0.35">
      <c r="B145" s="7">
        <v>316.32</v>
      </c>
      <c r="C145" s="5">
        <v>1488.58</v>
      </c>
      <c r="D145">
        <f t="shared" si="18"/>
        <v>933.27173140723414</v>
      </c>
      <c r="F145" s="53"/>
      <c r="G145" s="53"/>
      <c r="H145">
        <f t="shared" si="14"/>
        <v>2.1649499999999762</v>
      </c>
      <c r="I145">
        <f t="shared" si="15"/>
        <v>34.49120000000039</v>
      </c>
      <c r="J145">
        <f t="shared" si="16"/>
        <v>74.671723440000022</v>
      </c>
      <c r="K145" s="53"/>
      <c r="L145">
        <f t="shared" si="17"/>
        <v>4.6870085024998964</v>
      </c>
      <c r="M145" s="53"/>
    </row>
    <row r="146" spans="2:13" ht="15" thickBot="1" x14ac:dyDescent="0.35">
      <c r="B146" s="3">
        <v>492.5</v>
      </c>
      <c r="C146" s="1">
        <v>1231.26</v>
      </c>
      <c r="D146">
        <f t="shared" si="18"/>
        <v>1233.6299287699076</v>
      </c>
      <c r="F146" s="53"/>
      <c r="G146" s="53"/>
      <c r="H146">
        <f t="shared" si="14"/>
        <v>-23.135050000000035</v>
      </c>
      <c r="I146">
        <f t="shared" si="15"/>
        <v>-18.798799999999687</v>
      </c>
      <c r="J146">
        <f t="shared" si="16"/>
        <v>434.91117793999342</v>
      </c>
      <c r="K146" s="53"/>
      <c r="L146">
        <f t="shared" si="17"/>
        <v>535.23053850250164</v>
      </c>
      <c r="M146" s="53"/>
    </row>
    <row r="147" spans="2:13" ht="15" thickBot="1" x14ac:dyDescent="0.35">
      <c r="B147" s="7">
        <v>232.33</v>
      </c>
      <c r="C147" s="5">
        <v>1161.67</v>
      </c>
      <c r="D147">
        <f t="shared" si="18"/>
        <v>790.08246476805311</v>
      </c>
      <c r="F147" s="53"/>
      <c r="G147" s="53"/>
      <c r="H147">
        <f t="shared" si="14"/>
        <v>16.974949999999978</v>
      </c>
      <c r="I147">
        <f t="shared" si="15"/>
        <v>101.83120000000042</v>
      </c>
      <c r="J147">
        <f t="shared" si="16"/>
        <v>1728.5795284400049</v>
      </c>
      <c r="K147" s="53"/>
      <c r="L147">
        <f t="shared" si="17"/>
        <v>288.14892750249925</v>
      </c>
      <c r="M147" s="53"/>
    </row>
    <row r="148" spans="2:13" ht="15" thickBot="1" x14ac:dyDescent="0.35">
      <c r="B148" s="3">
        <v>165.97</v>
      </c>
      <c r="C148" s="1">
        <v>388.23</v>
      </c>
      <c r="D148">
        <f t="shared" si="18"/>
        <v>676.94947591014068</v>
      </c>
      <c r="F148" s="53"/>
      <c r="G148" s="53"/>
      <c r="H148">
        <f t="shared" si="14"/>
        <v>240.06494999999995</v>
      </c>
      <c r="I148">
        <f t="shared" si="15"/>
        <v>186.92120000000034</v>
      </c>
      <c r="J148">
        <f t="shared" si="16"/>
        <v>44873.228531940076</v>
      </c>
      <c r="K148" s="53"/>
      <c r="L148">
        <f t="shared" si="17"/>
        <v>57631.180218502479</v>
      </c>
      <c r="M148" s="53"/>
    </row>
    <row r="149" spans="2:13" ht="15" thickBot="1" x14ac:dyDescent="0.35">
      <c r="B149" s="7">
        <v>675.5</v>
      </c>
      <c r="C149" s="5">
        <v>1589.42</v>
      </c>
      <c r="D149">
        <f t="shared" si="18"/>
        <v>1545.6151150417272</v>
      </c>
      <c r="F149" s="53"/>
      <c r="G149" s="53"/>
      <c r="H149">
        <f t="shared" si="14"/>
        <v>69.464949999999931</v>
      </c>
      <c r="I149">
        <f t="shared" si="15"/>
        <v>38.471200000000294</v>
      </c>
      <c r="J149">
        <f t="shared" si="16"/>
        <v>2672.3999844400178</v>
      </c>
      <c r="K149" s="53"/>
      <c r="L149">
        <f t="shared" si="17"/>
        <v>4825.3792785024907</v>
      </c>
      <c r="M149" s="53"/>
    </row>
    <row r="150" spans="2:13" ht="15" thickBot="1" x14ac:dyDescent="0.35">
      <c r="B150" s="3">
        <v>134.66</v>
      </c>
      <c r="C150" s="1">
        <v>336.66</v>
      </c>
      <c r="D150">
        <f t="shared" si="18"/>
        <v>623.57102682724076</v>
      </c>
      <c r="F150" s="53"/>
      <c r="G150" s="53"/>
      <c r="H150">
        <f t="shared" si="14"/>
        <v>-161.92505000000006</v>
      </c>
      <c r="I150">
        <f t="shared" si="15"/>
        <v>-258.04879999999969</v>
      </c>
      <c r="J150">
        <f t="shared" si="16"/>
        <v>41784.564842439962</v>
      </c>
      <c r="K150" s="53"/>
      <c r="L150">
        <f t="shared" si="17"/>
        <v>26219.721817502519</v>
      </c>
      <c r="M150" s="53"/>
    </row>
    <row r="151" spans="2:13" ht="15" thickBot="1" x14ac:dyDescent="0.35">
      <c r="B151" s="7">
        <v>487.36</v>
      </c>
      <c r="C151" s="5">
        <v>1353.79</v>
      </c>
      <c r="D151">
        <f t="shared" si="18"/>
        <v>1224.8670661609613</v>
      </c>
      <c r="F151" s="53"/>
      <c r="G151" s="53"/>
      <c r="H151">
        <f t="shared" si="14"/>
        <v>169.70494999999994</v>
      </c>
      <c r="I151">
        <f t="shared" si="15"/>
        <v>301.76120000000026</v>
      </c>
      <c r="J151">
        <f t="shared" si="16"/>
        <v>51210.369357940028</v>
      </c>
      <c r="K151" s="53"/>
      <c r="L151">
        <f t="shared" si="17"/>
        <v>28799.770054502478</v>
      </c>
      <c r="M151" s="53"/>
    </row>
    <row r="152" spans="2:13" ht="15" thickBot="1" x14ac:dyDescent="0.35">
      <c r="B152" s="3">
        <v>314.74</v>
      </c>
      <c r="C152" s="1">
        <v>662.61</v>
      </c>
      <c r="D152">
        <f t="shared" si="18"/>
        <v>930.57808881537915</v>
      </c>
      <c r="F152" s="53"/>
      <c r="G152" s="53"/>
      <c r="H152">
        <f t="shared" si="14"/>
        <v>-191.25505000000004</v>
      </c>
      <c r="I152">
        <f t="shared" si="15"/>
        <v>-269.35879999999963</v>
      </c>
      <c r="J152">
        <f t="shared" si="16"/>
        <v>51516.230761939943</v>
      </c>
      <c r="K152" s="53"/>
      <c r="L152">
        <f t="shared" si="17"/>
        <v>36578.494150502513</v>
      </c>
      <c r="M152" s="53"/>
    </row>
    <row r="153" spans="2:13" ht="15" thickBot="1" x14ac:dyDescent="0.35">
      <c r="B153" s="7">
        <v>111.39</v>
      </c>
      <c r="C153" s="5">
        <v>309.42</v>
      </c>
      <c r="D153">
        <f t="shared" si="18"/>
        <v>583.89946789529949</v>
      </c>
      <c r="F153" s="53"/>
      <c r="G153" s="53"/>
      <c r="H153">
        <f t="shared" si="14"/>
        <v>11.214949999999931</v>
      </c>
      <c r="I153">
        <f t="shared" si="15"/>
        <v>434.50120000000027</v>
      </c>
      <c r="J153">
        <f t="shared" si="16"/>
        <v>4872.9092329399728</v>
      </c>
      <c r="K153" s="53"/>
      <c r="L153">
        <f t="shared" si="17"/>
        <v>125.77510350249844</v>
      </c>
      <c r="M153" s="53"/>
    </row>
    <row r="154" spans="2:13" ht="15" thickBot="1" x14ac:dyDescent="0.35">
      <c r="B154" s="3">
        <v>318.47000000000003</v>
      </c>
      <c r="C154" s="1">
        <v>884.63</v>
      </c>
      <c r="D154">
        <f t="shared" si="18"/>
        <v>936.93713113665717</v>
      </c>
      <c r="F154" s="53"/>
      <c r="G154" s="53"/>
      <c r="H154">
        <f t="shared" si="14"/>
        <v>131.18494999999996</v>
      </c>
      <c r="I154">
        <f t="shared" si="15"/>
        <v>374.24120000000028</v>
      </c>
      <c r="J154">
        <f t="shared" si="16"/>
        <v>49094.81310994002</v>
      </c>
      <c r="K154" s="53"/>
      <c r="L154">
        <f t="shared" si="17"/>
        <v>17209.49110650249</v>
      </c>
      <c r="M154" s="53"/>
    </row>
    <row r="155" spans="2:13" ht="15" thickBot="1" x14ac:dyDescent="0.35">
      <c r="B155" s="7">
        <v>301.75</v>
      </c>
      <c r="C155" s="5">
        <v>745.05</v>
      </c>
      <c r="D155">
        <f t="shared" si="18"/>
        <v>908.43225510133027</v>
      </c>
      <c r="F155" s="53"/>
      <c r="G155" s="53"/>
      <c r="H155">
        <f t="shared" ref="H155:H186" si="19">B133-$F$27</f>
        <v>-146.10505000000003</v>
      </c>
      <c r="I155">
        <f t="shared" ref="I155:I186" si="20">C133-$G$27</f>
        <v>-56.908799999999701</v>
      </c>
      <c r="J155">
        <f t="shared" ref="J155:J186" si="21">H155*I155</f>
        <v>8314.6630694399591</v>
      </c>
      <c r="K155" s="53"/>
      <c r="L155">
        <f t="shared" ref="L155:L186" si="22">H155*H155</f>
        <v>21346.685635502508</v>
      </c>
      <c r="M155" s="53"/>
    </row>
    <row r="156" spans="2:13" ht="15" thickBot="1" x14ac:dyDescent="0.35">
      <c r="B156" s="3">
        <v>413.36</v>
      </c>
      <c r="C156" s="1">
        <v>870.23</v>
      </c>
      <c r="D156">
        <f t="shared" si="18"/>
        <v>1098.7091219854713</v>
      </c>
      <c r="F156" s="53"/>
      <c r="G156" s="53"/>
      <c r="H156">
        <f t="shared" si="19"/>
        <v>-276.80505000000005</v>
      </c>
      <c r="I156">
        <f t="shared" si="20"/>
        <v>-717.57879999999966</v>
      </c>
      <c r="J156">
        <f t="shared" si="21"/>
        <v>198629.43561293994</v>
      </c>
      <c r="K156" s="53"/>
      <c r="L156">
        <f t="shared" si="22"/>
        <v>76621.035705502523</v>
      </c>
      <c r="M156" s="53"/>
    </row>
    <row r="157" spans="2:13" ht="15" thickBot="1" x14ac:dyDescent="0.35">
      <c r="B157" s="7">
        <v>286.68</v>
      </c>
      <c r="C157" s="5">
        <v>862.19</v>
      </c>
      <c r="D157">
        <f t="shared" si="18"/>
        <v>882.74036025370015</v>
      </c>
      <c r="F157" s="53"/>
      <c r="G157" s="53"/>
      <c r="H157">
        <f t="shared" si="19"/>
        <v>119.68494999999996</v>
      </c>
      <c r="I157">
        <f t="shared" si="20"/>
        <v>237.39120000000037</v>
      </c>
      <c r="J157">
        <f t="shared" si="21"/>
        <v>28412.153902440034</v>
      </c>
      <c r="K157" s="53"/>
      <c r="L157">
        <f t="shared" si="22"/>
        <v>14324.487256502491</v>
      </c>
      <c r="M157" s="53"/>
    </row>
    <row r="158" spans="2:13" ht="15" thickBot="1" x14ac:dyDescent="0.35">
      <c r="B158" s="3">
        <v>556.30999999999995</v>
      </c>
      <c r="C158" s="1">
        <v>1171.18</v>
      </c>
      <c r="D158">
        <f t="shared" si="18"/>
        <v>1342.4155830650157</v>
      </c>
      <c r="F158" s="53"/>
      <c r="G158" s="53"/>
      <c r="H158">
        <f t="shared" si="19"/>
        <v>95.674949999999967</v>
      </c>
      <c r="I158">
        <f t="shared" si="20"/>
        <v>174.19120000000032</v>
      </c>
      <c r="J158">
        <f t="shared" si="21"/>
        <v>16665.734350440023</v>
      </c>
      <c r="K158" s="53"/>
      <c r="L158">
        <f t="shared" si="22"/>
        <v>9153.6960575024932</v>
      </c>
      <c r="M158" s="53"/>
    </row>
    <row r="159" spans="2:13" ht="15" thickBot="1" x14ac:dyDescent="0.35">
      <c r="B159" s="7">
        <v>332.19</v>
      </c>
      <c r="C159" s="5">
        <v>1054.56</v>
      </c>
      <c r="D159">
        <f t="shared" si="18"/>
        <v>960.32749592162634</v>
      </c>
      <c r="F159" s="53"/>
      <c r="G159" s="53"/>
      <c r="H159">
        <f t="shared" si="19"/>
        <v>-72.465050000000019</v>
      </c>
      <c r="I159">
        <f t="shared" si="20"/>
        <v>-122.22879999999964</v>
      </c>
      <c r="J159">
        <f t="shared" si="21"/>
        <v>8857.3161034399764</v>
      </c>
      <c r="K159" s="53"/>
      <c r="L159">
        <f t="shared" si="22"/>
        <v>5251.1834715025025</v>
      </c>
      <c r="M159" s="53"/>
    </row>
    <row r="160" spans="2:13" ht="15" thickBot="1" x14ac:dyDescent="0.35">
      <c r="B160" s="3">
        <v>336.24</v>
      </c>
      <c r="C160" s="1">
        <v>1681.21</v>
      </c>
      <c r="D160">
        <f t="shared" si="18"/>
        <v>967.23208610960933</v>
      </c>
      <c r="F160" s="53"/>
      <c r="G160" s="53"/>
      <c r="H160">
        <f t="shared" si="19"/>
        <v>-76.175050000000056</v>
      </c>
      <c r="I160">
        <f t="shared" si="20"/>
        <v>84.951200000000313</v>
      </c>
      <c r="J160">
        <f t="shared" si="21"/>
        <v>-6471.1619075600283</v>
      </c>
      <c r="K160" s="53"/>
      <c r="L160">
        <f t="shared" si="22"/>
        <v>5802.6382425025085</v>
      </c>
      <c r="M160" s="53"/>
    </row>
    <row r="161" spans="2:13" ht="15" thickBot="1" x14ac:dyDescent="0.35">
      <c r="B161" s="7">
        <v>180.39</v>
      </c>
      <c r="C161" s="5">
        <v>379.77</v>
      </c>
      <c r="D161">
        <f t="shared" si="18"/>
        <v>701.53322665352664</v>
      </c>
      <c r="F161" s="53"/>
      <c r="G161" s="53"/>
      <c r="H161">
        <f t="shared" si="19"/>
        <v>-162.52505000000005</v>
      </c>
      <c r="I161">
        <f t="shared" si="20"/>
        <v>-81.538799999999696</v>
      </c>
      <c r="J161">
        <f t="shared" si="21"/>
        <v>13252.097546939955</v>
      </c>
      <c r="K161" s="53"/>
      <c r="L161">
        <f t="shared" si="22"/>
        <v>26414.391877502516</v>
      </c>
      <c r="M161" s="53"/>
    </row>
    <row r="162" spans="2:13" ht="15" thickBot="1" x14ac:dyDescent="0.35">
      <c r="B162" s="3">
        <v>484.35</v>
      </c>
      <c r="C162" s="1">
        <v>1076.33</v>
      </c>
      <c r="D162">
        <f t="shared" si="18"/>
        <v>1219.7355065397692</v>
      </c>
      <c r="F162" s="53"/>
      <c r="G162" s="53"/>
      <c r="H162">
        <f t="shared" si="19"/>
        <v>15.064949999999953</v>
      </c>
      <c r="I162">
        <f t="shared" si="20"/>
        <v>-142.17879999999968</v>
      </c>
      <c r="J162">
        <f t="shared" si="21"/>
        <v>-2141.9165130599886</v>
      </c>
      <c r="K162" s="53"/>
      <c r="L162">
        <f t="shared" si="22"/>
        <v>226.95271850249858</v>
      </c>
      <c r="M162" s="53"/>
    </row>
    <row r="163" spans="2:13" ht="15" thickBot="1" x14ac:dyDescent="0.35">
      <c r="B163" s="7">
        <v>562.82000000000005</v>
      </c>
      <c r="C163" s="5">
        <v>1250.71</v>
      </c>
      <c r="D163">
        <f t="shared" si="18"/>
        <v>1353.5140724782921</v>
      </c>
      <c r="F163" s="53"/>
      <c r="G163" s="53"/>
      <c r="H163">
        <f t="shared" si="19"/>
        <v>-111.78505000000004</v>
      </c>
      <c r="I163">
        <f t="shared" si="20"/>
        <v>-155.8987999999996</v>
      </c>
      <c r="J163">
        <f t="shared" si="21"/>
        <v>17427.155152939962</v>
      </c>
      <c r="K163" s="53"/>
      <c r="L163">
        <f t="shared" si="22"/>
        <v>12495.897403502509</v>
      </c>
      <c r="M163" s="53"/>
    </row>
    <row r="164" spans="2:13" ht="15" thickBot="1" x14ac:dyDescent="0.35">
      <c r="B164" s="3">
        <v>447.34</v>
      </c>
      <c r="C164" s="1">
        <v>1118.3399999999999</v>
      </c>
      <c r="D164">
        <f t="shared" si="18"/>
        <v>1156.6394860811895</v>
      </c>
      <c r="F164" s="53"/>
      <c r="G164" s="53"/>
      <c r="H164">
        <f t="shared" si="19"/>
        <v>-219.89505000000003</v>
      </c>
      <c r="I164">
        <f t="shared" si="20"/>
        <v>-464.34879999999964</v>
      </c>
      <c r="J164">
        <f t="shared" si="21"/>
        <v>102108.00259343993</v>
      </c>
      <c r="K164" s="53"/>
      <c r="L164">
        <f t="shared" si="22"/>
        <v>48353.83301450251</v>
      </c>
      <c r="M164" s="53"/>
    </row>
    <row r="165" spans="2:13" ht="15" thickBot="1" x14ac:dyDescent="0.35">
      <c r="B165" s="7">
        <v>649.04999999999995</v>
      </c>
      <c r="C165" s="5">
        <v>1622.62</v>
      </c>
      <c r="D165">
        <f t="shared" si="18"/>
        <v>1500.5221741844068</v>
      </c>
      <c r="F165" s="53"/>
      <c r="G165" s="53"/>
      <c r="H165">
        <f t="shared" si="19"/>
        <v>-73.435050000000047</v>
      </c>
      <c r="I165">
        <f t="shared" si="20"/>
        <v>-170.05879999999968</v>
      </c>
      <c r="J165">
        <f t="shared" si="21"/>
        <v>12488.276480939985</v>
      </c>
      <c r="K165" s="53"/>
      <c r="L165">
        <f t="shared" si="22"/>
        <v>5392.7065685025073</v>
      </c>
      <c r="M165" s="53"/>
    </row>
    <row r="166" spans="2:13" ht="15" thickBot="1" x14ac:dyDescent="0.35">
      <c r="B166" s="3">
        <v>205</v>
      </c>
      <c r="C166" s="1">
        <v>640.64</v>
      </c>
      <c r="D166">
        <f t="shared" si="18"/>
        <v>743.4892672772944</v>
      </c>
      <c r="F166" s="53"/>
      <c r="G166" s="53"/>
      <c r="H166">
        <f t="shared" si="19"/>
        <v>84.724949999999978</v>
      </c>
      <c r="I166">
        <f t="shared" si="20"/>
        <v>456.38120000000038</v>
      </c>
      <c r="J166">
        <f t="shared" si="21"/>
        <v>38666.874350940023</v>
      </c>
      <c r="K166" s="53"/>
      <c r="L166">
        <f t="shared" si="22"/>
        <v>7178.3171525024964</v>
      </c>
      <c r="M166" s="53"/>
    </row>
    <row r="167" spans="2:13" ht="15" thickBot="1" x14ac:dyDescent="0.35">
      <c r="B167" s="7">
        <v>263.32</v>
      </c>
      <c r="C167" s="5">
        <v>585.16</v>
      </c>
      <c r="D167">
        <f t="shared" si="18"/>
        <v>842.91536598424807</v>
      </c>
      <c r="F167" s="53"/>
      <c r="G167" s="53"/>
      <c r="H167">
        <f t="shared" si="19"/>
        <v>-25.115050000000053</v>
      </c>
      <c r="I167">
        <f t="shared" si="20"/>
        <v>512.49120000000028</v>
      </c>
      <c r="J167">
        <f t="shared" si="21"/>
        <v>-12871.242112560034</v>
      </c>
      <c r="K167" s="53"/>
      <c r="L167">
        <f t="shared" si="22"/>
        <v>630.7657365025027</v>
      </c>
      <c r="M167" s="53"/>
    </row>
    <row r="168" spans="2:13" ht="15" thickBot="1" x14ac:dyDescent="0.35">
      <c r="B168" s="3">
        <v>443.99</v>
      </c>
      <c r="C168" s="1">
        <v>1109.98</v>
      </c>
      <c r="D168">
        <f t="shared" si="18"/>
        <v>1150.9282818516235</v>
      </c>
      <c r="F168" s="53"/>
      <c r="G168" s="53"/>
      <c r="H168">
        <f t="shared" si="19"/>
        <v>151.06494999999995</v>
      </c>
      <c r="I168">
        <f t="shared" si="20"/>
        <v>255.17120000000034</v>
      </c>
      <c r="J168">
        <f t="shared" si="21"/>
        <v>38547.424569440038</v>
      </c>
      <c r="K168" s="53"/>
      <c r="L168">
        <f t="shared" si="22"/>
        <v>22820.619118502487</v>
      </c>
      <c r="M168" s="53"/>
    </row>
    <row r="169" spans="2:13" ht="15" thickBot="1" x14ac:dyDescent="0.35">
      <c r="B169" s="7">
        <v>395.31</v>
      </c>
      <c r="C169" s="5">
        <v>1098.08</v>
      </c>
      <c r="D169">
        <f t="shared" si="18"/>
        <v>1067.9368126291524</v>
      </c>
      <c r="F169" s="53"/>
      <c r="G169" s="53"/>
      <c r="H169">
        <f t="shared" si="19"/>
        <v>-109.10505000000003</v>
      </c>
      <c r="I169">
        <f t="shared" si="20"/>
        <v>185.58120000000042</v>
      </c>
      <c r="J169">
        <f t="shared" si="21"/>
        <v>-20247.846105060053</v>
      </c>
      <c r="K169" s="53"/>
      <c r="L169">
        <f t="shared" si="22"/>
        <v>11903.911935502507</v>
      </c>
      <c r="M169" s="53"/>
    </row>
    <row r="170" spans="2:13" ht="15" thickBot="1" x14ac:dyDescent="0.35">
      <c r="B170" s="3">
        <v>335.04</v>
      </c>
      <c r="C170" s="1">
        <v>827.25</v>
      </c>
      <c r="D170">
        <f t="shared" si="18"/>
        <v>965.18628160946628</v>
      </c>
      <c r="F170" s="53"/>
      <c r="G170" s="53"/>
      <c r="H170">
        <f t="shared" si="19"/>
        <v>-175.46505000000005</v>
      </c>
      <c r="I170">
        <f t="shared" si="20"/>
        <v>-587.85879999999963</v>
      </c>
      <c r="J170">
        <f t="shared" si="21"/>
        <v>103148.67373493996</v>
      </c>
      <c r="K170" s="53"/>
      <c r="L170">
        <f t="shared" si="22"/>
        <v>30787.983771502517</v>
      </c>
      <c r="M170" s="53"/>
    </row>
    <row r="171" spans="2:13" ht="15" thickBot="1" x14ac:dyDescent="0.35">
      <c r="B171" s="7">
        <v>333.85</v>
      </c>
      <c r="C171" s="5">
        <v>741.88</v>
      </c>
      <c r="D171">
        <f t="shared" si="18"/>
        <v>963.15752548015769</v>
      </c>
      <c r="F171" s="53"/>
      <c r="G171" s="53"/>
      <c r="H171">
        <f t="shared" si="19"/>
        <v>334.06494999999995</v>
      </c>
      <c r="I171">
        <f t="shared" si="20"/>
        <v>613.33120000000042</v>
      </c>
      <c r="J171">
        <f t="shared" si="21"/>
        <v>204892.45666144011</v>
      </c>
      <c r="K171" s="53"/>
      <c r="L171">
        <f t="shared" si="22"/>
        <v>111599.39081850246</v>
      </c>
      <c r="M171" s="53"/>
    </row>
    <row r="172" spans="2:13" ht="15" thickBot="1" x14ac:dyDescent="0.35">
      <c r="B172" s="3">
        <v>531.05999999999995</v>
      </c>
      <c r="C172" s="1">
        <v>1311.26</v>
      </c>
      <c r="D172">
        <f t="shared" si="18"/>
        <v>1299.3684467078383</v>
      </c>
      <c r="F172" s="53"/>
      <c r="G172" s="53"/>
      <c r="H172">
        <f t="shared" si="19"/>
        <v>-206.77505000000005</v>
      </c>
      <c r="I172">
        <f t="shared" si="20"/>
        <v>-639.42879999999968</v>
      </c>
      <c r="J172">
        <f t="shared" si="21"/>
        <v>132217.92209143998</v>
      </c>
      <c r="K172" s="53"/>
      <c r="L172">
        <f t="shared" si="22"/>
        <v>42755.921302502524</v>
      </c>
      <c r="M172" s="53"/>
    </row>
    <row r="173" spans="2:13" ht="15" thickBot="1" x14ac:dyDescent="0.35">
      <c r="B173" s="7">
        <v>232.19</v>
      </c>
      <c r="C173" s="5">
        <v>573.32000000000005</v>
      </c>
      <c r="D173">
        <f t="shared" si="18"/>
        <v>789.84378757636966</v>
      </c>
      <c r="F173" s="53"/>
      <c r="G173" s="53"/>
      <c r="H173">
        <f t="shared" si="19"/>
        <v>145.92494999999997</v>
      </c>
      <c r="I173">
        <f t="shared" si="20"/>
        <v>377.70120000000031</v>
      </c>
      <c r="J173">
        <f t="shared" si="21"/>
        <v>55116.028724940035</v>
      </c>
      <c r="K173" s="53"/>
      <c r="L173">
        <f t="shared" si="22"/>
        <v>21294.091032502489</v>
      </c>
      <c r="M173" s="53"/>
    </row>
    <row r="174" spans="2:13" ht="15" thickBot="1" x14ac:dyDescent="0.35">
      <c r="B174" s="3">
        <v>223.04</v>
      </c>
      <c r="C174" s="1">
        <v>1115.22</v>
      </c>
      <c r="D174">
        <f t="shared" si="18"/>
        <v>774.24452826277866</v>
      </c>
      <c r="F174" s="53"/>
      <c r="G174" s="53"/>
      <c r="H174">
        <f t="shared" si="19"/>
        <v>-26.695050000000037</v>
      </c>
      <c r="I174">
        <f t="shared" si="20"/>
        <v>-313.47879999999964</v>
      </c>
      <c r="J174">
        <f t="shared" si="21"/>
        <v>8368.3322399400022</v>
      </c>
      <c r="K174" s="53"/>
      <c r="L174">
        <f t="shared" si="22"/>
        <v>712.62569450250203</v>
      </c>
      <c r="M174" s="53"/>
    </row>
    <row r="175" spans="2:13" ht="15" thickBot="1" x14ac:dyDescent="0.35">
      <c r="B175" s="7">
        <v>422.92</v>
      </c>
      <c r="C175" s="5">
        <v>845.84</v>
      </c>
      <c r="D175">
        <f t="shared" si="18"/>
        <v>1115.0073645032778</v>
      </c>
      <c r="F175" s="53"/>
      <c r="G175" s="53"/>
      <c r="H175">
        <f t="shared" si="19"/>
        <v>-230.04505000000006</v>
      </c>
      <c r="I175">
        <f t="shared" si="20"/>
        <v>-666.66879999999969</v>
      </c>
      <c r="J175">
        <f t="shared" si="21"/>
        <v>153363.85742943996</v>
      </c>
      <c r="K175" s="53"/>
      <c r="L175">
        <f t="shared" si="22"/>
        <v>52920.72502950253</v>
      </c>
      <c r="M175" s="53"/>
    </row>
    <row r="176" spans="2:13" ht="15" thickBot="1" x14ac:dyDescent="0.35">
      <c r="B176" s="3">
        <v>257.45</v>
      </c>
      <c r="C176" s="1">
        <v>1029.8</v>
      </c>
      <c r="D176">
        <f t="shared" si="18"/>
        <v>832.90797230438147</v>
      </c>
      <c r="F176" s="53"/>
      <c r="G176" s="53"/>
      <c r="H176">
        <f t="shared" si="19"/>
        <v>-22.965050000000019</v>
      </c>
      <c r="I176">
        <f t="shared" si="20"/>
        <v>-91.458799999999655</v>
      </c>
      <c r="J176">
        <f t="shared" si="21"/>
        <v>2100.3559149399939</v>
      </c>
      <c r="K176" s="53"/>
      <c r="L176">
        <f t="shared" si="22"/>
        <v>527.3935215025009</v>
      </c>
      <c r="M176" s="53"/>
    </row>
    <row r="177" spans="2:13" ht="15" thickBot="1" x14ac:dyDescent="0.35">
      <c r="B177" s="7">
        <v>380.75</v>
      </c>
      <c r="C177" s="5">
        <v>1189.83</v>
      </c>
      <c r="D177">
        <f t="shared" si="18"/>
        <v>1043.1143846940831</v>
      </c>
      <c r="F177" s="53"/>
      <c r="G177" s="53"/>
      <c r="H177">
        <f t="shared" si="19"/>
        <v>-39.685050000000047</v>
      </c>
      <c r="I177">
        <f t="shared" si="20"/>
        <v>-231.0387999999997</v>
      </c>
      <c r="J177">
        <f t="shared" si="21"/>
        <v>9168.7863299399978</v>
      </c>
      <c r="K177" s="53"/>
      <c r="L177">
        <f t="shared" si="22"/>
        <v>1574.9031935025037</v>
      </c>
      <c r="M177" s="53"/>
    </row>
    <row r="178" spans="2:13" ht="15" thickBot="1" x14ac:dyDescent="0.35">
      <c r="B178" s="3">
        <v>225.37</v>
      </c>
      <c r="C178" s="1">
        <v>704.28</v>
      </c>
      <c r="D178">
        <f t="shared" si="18"/>
        <v>778.2167986672232</v>
      </c>
      <c r="F178" s="53"/>
      <c r="G178" s="53"/>
      <c r="H178">
        <f t="shared" si="19"/>
        <v>71.924949999999967</v>
      </c>
      <c r="I178">
        <f t="shared" si="20"/>
        <v>-105.85879999999963</v>
      </c>
      <c r="J178">
        <f t="shared" si="21"/>
        <v>-7613.8888970599701</v>
      </c>
      <c r="K178" s="53"/>
      <c r="L178">
        <f t="shared" si="22"/>
        <v>5173.1984325024951</v>
      </c>
      <c r="M178" s="53"/>
    </row>
    <row r="179" spans="2:13" ht="15" thickBot="1" x14ac:dyDescent="0.35">
      <c r="B179" s="7">
        <v>582.55999999999995</v>
      </c>
      <c r="C179" s="5">
        <v>1618.22</v>
      </c>
      <c r="D179">
        <f t="shared" si="18"/>
        <v>1387.1675565056455</v>
      </c>
      <c r="F179" s="53"/>
      <c r="G179" s="53"/>
      <c r="H179">
        <f t="shared" si="19"/>
        <v>-54.75505000000004</v>
      </c>
      <c r="I179">
        <f t="shared" si="20"/>
        <v>-113.8987999999996</v>
      </c>
      <c r="J179">
        <f t="shared" si="21"/>
        <v>6236.5344889399821</v>
      </c>
      <c r="K179" s="53"/>
      <c r="L179">
        <f t="shared" si="22"/>
        <v>2998.1155005025043</v>
      </c>
      <c r="M179" s="53"/>
    </row>
    <row r="180" spans="2:13" ht="15" thickBot="1" x14ac:dyDescent="0.35">
      <c r="B180" s="3">
        <v>344.91</v>
      </c>
      <c r="C180" s="1">
        <v>1014.43</v>
      </c>
      <c r="D180">
        <f t="shared" si="18"/>
        <v>982.01302362314311</v>
      </c>
      <c r="F180" s="53"/>
      <c r="G180" s="53"/>
      <c r="H180">
        <f t="shared" si="19"/>
        <v>214.8749499999999</v>
      </c>
      <c r="I180">
        <f t="shared" si="20"/>
        <v>195.09120000000041</v>
      </c>
      <c r="J180">
        <f t="shared" si="21"/>
        <v>41920.21184544007</v>
      </c>
      <c r="K180" s="53"/>
      <c r="L180">
        <f t="shared" si="22"/>
        <v>46171.244137502457</v>
      </c>
      <c r="M180" s="53"/>
    </row>
    <row r="181" spans="2:13" ht="15" thickBot="1" x14ac:dyDescent="0.35">
      <c r="B181" s="7">
        <v>330.79</v>
      </c>
      <c r="C181" s="5">
        <v>826.97</v>
      </c>
      <c r="D181">
        <f t="shared" si="18"/>
        <v>957.94072400479286</v>
      </c>
      <c r="F181" s="53"/>
      <c r="G181" s="53"/>
      <c r="H181">
        <f t="shared" si="19"/>
        <v>-9.2450500000000488</v>
      </c>
      <c r="I181">
        <f t="shared" si="20"/>
        <v>78.471200000000294</v>
      </c>
      <c r="J181">
        <f t="shared" si="21"/>
        <v>-725.47016756000653</v>
      </c>
      <c r="K181" s="53"/>
      <c r="L181">
        <f t="shared" si="22"/>
        <v>85.470949502500901</v>
      </c>
      <c r="M181" s="53"/>
    </row>
    <row r="182" spans="2:13" ht="15" thickBot="1" x14ac:dyDescent="0.35">
      <c r="B182" s="3">
        <v>460</v>
      </c>
      <c r="C182" s="1">
        <v>1022.23</v>
      </c>
      <c r="D182">
        <f t="shared" si="18"/>
        <v>1178.2227235576991</v>
      </c>
      <c r="F182" s="53"/>
      <c r="G182" s="53"/>
      <c r="H182">
        <f t="shared" si="19"/>
        <v>-5.1950500000000375</v>
      </c>
      <c r="I182">
        <f t="shared" si="20"/>
        <v>705.12120000000039</v>
      </c>
      <c r="J182">
        <f t="shared" si="21"/>
        <v>-3663.1398900600284</v>
      </c>
      <c r="K182" s="53"/>
      <c r="L182">
        <f t="shared" si="22"/>
        <v>26.988544502500389</v>
      </c>
      <c r="M182" s="53"/>
    </row>
    <row r="183" spans="2:13" ht="15" thickBot="1" x14ac:dyDescent="0.35">
      <c r="B183" s="7">
        <v>439.88</v>
      </c>
      <c r="C183" s="5">
        <v>1099.69</v>
      </c>
      <c r="D183">
        <f t="shared" si="18"/>
        <v>1143.9214014386334</v>
      </c>
      <c r="F183" s="53"/>
      <c r="G183" s="53"/>
      <c r="H183">
        <f t="shared" si="19"/>
        <v>-161.04505000000006</v>
      </c>
      <c r="I183">
        <f t="shared" si="20"/>
        <v>-596.31879999999967</v>
      </c>
      <c r="J183">
        <f t="shared" si="21"/>
        <v>96034.190961939981</v>
      </c>
      <c r="K183" s="53"/>
      <c r="L183">
        <f t="shared" si="22"/>
        <v>25935.508129502519</v>
      </c>
      <c r="M183" s="53"/>
    </row>
    <row r="184" spans="2:13" ht="15" thickBot="1" x14ac:dyDescent="0.35">
      <c r="B184" s="3">
        <v>255.79</v>
      </c>
      <c r="C184" s="1">
        <v>710.52</v>
      </c>
      <c r="D184">
        <f t="shared" si="18"/>
        <v>830.07794274585024</v>
      </c>
      <c r="F184" s="53"/>
      <c r="G184" s="53"/>
      <c r="H184">
        <f t="shared" si="19"/>
        <v>142.91494999999998</v>
      </c>
      <c r="I184">
        <f t="shared" si="20"/>
        <v>100.24120000000028</v>
      </c>
      <c r="J184">
        <f t="shared" si="21"/>
        <v>14325.966085940037</v>
      </c>
      <c r="K184" s="53"/>
      <c r="L184">
        <f t="shared" si="22"/>
        <v>20424.682933502492</v>
      </c>
      <c r="M184" s="53"/>
    </row>
    <row r="185" spans="2:13" ht="15" thickBot="1" x14ac:dyDescent="0.35">
      <c r="B185" s="7">
        <v>159.74</v>
      </c>
      <c r="C185" s="5">
        <v>499.18</v>
      </c>
      <c r="D185">
        <f t="shared" si="18"/>
        <v>666.32834088023117</v>
      </c>
      <c r="F185" s="53"/>
      <c r="G185" s="53"/>
      <c r="H185">
        <f t="shared" si="19"/>
        <v>221.38495</v>
      </c>
      <c r="I185">
        <f t="shared" si="20"/>
        <v>274.62120000000039</v>
      </c>
      <c r="J185">
        <f t="shared" si="21"/>
        <v>60797.000630940085</v>
      </c>
      <c r="K185" s="53"/>
      <c r="L185">
        <f t="shared" si="22"/>
        <v>49011.296086502502</v>
      </c>
      <c r="M185" s="53"/>
    </row>
    <row r="186" spans="2:13" ht="15" thickBot="1" x14ac:dyDescent="0.35">
      <c r="B186" s="3">
        <v>404.39</v>
      </c>
      <c r="C186" s="1">
        <v>1064.19</v>
      </c>
      <c r="D186">
        <f t="shared" si="18"/>
        <v>1083.4167333469018</v>
      </c>
      <c r="F186" s="53"/>
      <c r="G186" s="53"/>
      <c r="H186">
        <f t="shared" si="19"/>
        <v>105.90494999999993</v>
      </c>
      <c r="I186">
        <f t="shared" si="20"/>
        <v>142.25120000000027</v>
      </c>
      <c r="J186">
        <f t="shared" si="21"/>
        <v>15065.106223440018</v>
      </c>
      <c r="K186" s="53"/>
      <c r="L186">
        <f t="shared" si="22"/>
        <v>11215.858434502485</v>
      </c>
      <c r="M186" s="53"/>
    </row>
    <row r="187" spans="2:13" ht="15" thickBot="1" x14ac:dyDescent="0.35">
      <c r="B187" s="7">
        <v>187.57</v>
      </c>
      <c r="C187" s="5">
        <v>438.76</v>
      </c>
      <c r="D187">
        <f t="shared" si="18"/>
        <v>713.77395691271613</v>
      </c>
      <c r="F187" s="53"/>
      <c r="G187" s="53"/>
      <c r="H187">
        <f t="shared" ref="H187:H218" si="23">B165-$F$27</f>
        <v>307.61494999999991</v>
      </c>
      <c r="I187">
        <f t="shared" ref="I187:I218" si="24">C165-$G$27</f>
        <v>646.53120000000024</v>
      </c>
      <c r="J187">
        <f t="shared" ref="J187:J218" si="25">H187*I187</f>
        <v>198882.66276144001</v>
      </c>
      <c r="K187" s="53"/>
      <c r="L187">
        <f t="shared" ref="L187:L219" si="26">H187*H187</f>
        <v>94626.957463502447</v>
      </c>
      <c r="M187" s="53"/>
    </row>
    <row r="188" spans="2:13" ht="15" thickBot="1" x14ac:dyDescent="0.35">
      <c r="B188" s="3">
        <v>410.87</v>
      </c>
      <c r="C188" s="1">
        <v>864.98</v>
      </c>
      <c r="D188">
        <f t="shared" si="18"/>
        <v>1094.4640776476745</v>
      </c>
      <c r="F188" s="53"/>
      <c r="G188" s="53"/>
      <c r="H188">
        <f t="shared" si="23"/>
        <v>-136.43505000000005</v>
      </c>
      <c r="I188">
        <f t="shared" si="24"/>
        <v>-335.44879999999966</v>
      </c>
      <c r="J188">
        <f t="shared" si="25"/>
        <v>45766.97380043997</v>
      </c>
      <c r="K188" s="53"/>
      <c r="L188">
        <f t="shared" si="26"/>
        <v>18614.522868502514</v>
      </c>
      <c r="M188" s="53"/>
    </row>
    <row r="189" spans="2:13" ht="15" thickBot="1" x14ac:dyDescent="0.35">
      <c r="B189" s="7">
        <v>275.77999999999997</v>
      </c>
      <c r="C189" s="5">
        <v>984.93</v>
      </c>
      <c r="D189">
        <f t="shared" si="18"/>
        <v>864.15763604406698</v>
      </c>
      <c r="F189" s="53"/>
      <c r="G189" s="53"/>
      <c r="H189">
        <f t="shared" si="23"/>
        <v>-78.115050000000053</v>
      </c>
      <c r="I189">
        <f t="shared" si="24"/>
        <v>-390.92879999999968</v>
      </c>
      <c r="J189">
        <f t="shared" si="25"/>
        <v>30537.422758439996</v>
      </c>
      <c r="K189" s="53"/>
      <c r="L189">
        <f t="shared" si="26"/>
        <v>6101.9610365025083</v>
      </c>
      <c r="M189" s="53"/>
    </row>
    <row r="190" spans="2:13" ht="15" thickBot="1" x14ac:dyDescent="0.35">
      <c r="B190" s="3">
        <v>746.74</v>
      </c>
      <c r="C190" s="1">
        <v>1493.49</v>
      </c>
      <c r="D190">
        <f t="shared" si="18"/>
        <v>1667.0677088668881</v>
      </c>
      <c r="F190" s="53"/>
      <c r="G190" s="53"/>
      <c r="H190">
        <f t="shared" si="23"/>
        <v>102.55494999999996</v>
      </c>
      <c r="I190">
        <f t="shared" si="24"/>
        <v>133.89120000000037</v>
      </c>
      <c r="J190">
        <f t="shared" si="25"/>
        <v>13731.205321440033</v>
      </c>
      <c r="K190" s="53"/>
      <c r="L190">
        <f t="shared" si="26"/>
        <v>10517.517769502492</v>
      </c>
      <c r="M190" s="53"/>
    </row>
    <row r="191" spans="2:13" ht="15" thickBot="1" x14ac:dyDescent="0.35">
      <c r="B191" s="7">
        <v>310.24</v>
      </c>
      <c r="C191" s="5">
        <v>689.43</v>
      </c>
      <c r="D191">
        <f t="shared" si="18"/>
        <v>922.90632193984254</v>
      </c>
      <c r="F191" s="53"/>
      <c r="G191" s="53"/>
      <c r="H191">
        <f t="shared" si="23"/>
        <v>53.874949999999956</v>
      </c>
      <c r="I191">
        <f t="shared" si="24"/>
        <v>121.99120000000028</v>
      </c>
      <c r="J191">
        <f t="shared" si="25"/>
        <v>6572.2698004400099</v>
      </c>
      <c r="K191" s="53"/>
      <c r="L191">
        <f t="shared" si="26"/>
        <v>2902.5102375024953</v>
      </c>
      <c r="M191" s="53"/>
    </row>
    <row r="192" spans="2:13" ht="15" thickBot="1" x14ac:dyDescent="0.35">
      <c r="B192" s="3">
        <v>341.12</v>
      </c>
      <c r="C192" s="1">
        <v>682.24</v>
      </c>
      <c r="D192">
        <f t="shared" si="18"/>
        <v>975.55169107685788</v>
      </c>
      <c r="F192" s="53"/>
      <c r="G192" s="53"/>
      <c r="H192">
        <f t="shared" si="23"/>
        <v>-6.3950500000000261</v>
      </c>
      <c r="I192">
        <f t="shared" si="24"/>
        <v>-148.83879999999965</v>
      </c>
      <c r="J192">
        <f t="shared" si="25"/>
        <v>951.83156794000161</v>
      </c>
      <c r="K192" s="53"/>
      <c r="L192">
        <f t="shared" si="26"/>
        <v>40.896664502500336</v>
      </c>
      <c r="M192" s="53"/>
    </row>
    <row r="193" spans="2:13" ht="15" thickBot="1" x14ac:dyDescent="0.35">
      <c r="B193" s="7">
        <v>91.71</v>
      </c>
      <c r="C193" s="5">
        <v>458.54</v>
      </c>
      <c r="D193">
        <f t="shared" si="18"/>
        <v>550.34827409295303</v>
      </c>
      <c r="F193" s="53"/>
      <c r="G193" s="53"/>
      <c r="H193">
        <f t="shared" si="23"/>
        <v>-7.5850500000000238</v>
      </c>
      <c r="I193">
        <f t="shared" si="24"/>
        <v>-234.20879999999966</v>
      </c>
      <c r="J193">
        <f t="shared" si="25"/>
        <v>1776.485458440003</v>
      </c>
      <c r="K193" s="53"/>
      <c r="L193">
        <f t="shared" si="26"/>
        <v>57.532983502500365</v>
      </c>
      <c r="M193" s="53"/>
    </row>
    <row r="194" spans="2:13" ht="15" thickBot="1" x14ac:dyDescent="0.35">
      <c r="B194" s="3">
        <v>331.59</v>
      </c>
      <c r="C194" s="1">
        <v>1184.25</v>
      </c>
      <c r="D194">
        <f t="shared" si="18"/>
        <v>959.30459367155481</v>
      </c>
      <c r="F194" s="53"/>
      <c r="G194" s="53"/>
      <c r="H194">
        <f t="shared" si="23"/>
        <v>189.6249499999999</v>
      </c>
      <c r="I194">
        <f t="shared" si="24"/>
        <v>335.17120000000034</v>
      </c>
      <c r="J194">
        <f t="shared" si="25"/>
        <v>63556.822041440028</v>
      </c>
      <c r="K194" s="53"/>
      <c r="L194">
        <f t="shared" si="26"/>
        <v>35957.621662502461</v>
      </c>
      <c r="M194" s="53"/>
    </row>
    <row r="195" spans="2:13" ht="15" thickBot="1" x14ac:dyDescent="0.35">
      <c r="B195" s="7">
        <v>381.07</v>
      </c>
      <c r="C195" s="5">
        <v>762.14</v>
      </c>
      <c r="D195">
        <f t="shared" si="18"/>
        <v>1043.6599325607879</v>
      </c>
      <c r="F195" s="53"/>
      <c r="G195" s="53"/>
      <c r="H195">
        <f t="shared" si="23"/>
        <v>-109.24505000000005</v>
      </c>
      <c r="I195">
        <f t="shared" si="24"/>
        <v>-402.7687999999996</v>
      </c>
      <c r="J195">
        <f t="shared" si="25"/>
        <v>44000.497694439975</v>
      </c>
      <c r="K195" s="53"/>
      <c r="L195">
        <f t="shared" si="26"/>
        <v>11934.480949502511</v>
      </c>
      <c r="M195" s="53"/>
    </row>
    <row r="196" spans="2:13" ht="15" thickBot="1" x14ac:dyDescent="0.35">
      <c r="B196" s="3">
        <v>255.24</v>
      </c>
      <c r="C196" s="1">
        <v>750.71</v>
      </c>
      <c r="D196">
        <f t="shared" si="18"/>
        <v>829.14028234995135</v>
      </c>
      <c r="F196" s="53"/>
      <c r="G196" s="53"/>
      <c r="H196">
        <f t="shared" si="23"/>
        <v>-118.39505000000005</v>
      </c>
      <c r="I196">
        <f t="shared" si="24"/>
        <v>139.13120000000038</v>
      </c>
      <c r="J196">
        <f t="shared" si="25"/>
        <v>-16472.445380560053</v>
      </c>
      <c r="K196" s="53"/>
      <c r="L196">
        <f t="shared" si="26"/>
        <v>14017.387864502512</v>
      </c>
      <c r="M196" s="53"/>
    </row>
    <row r="197" spans="2:13" ht="15" thickBot="1" x14ac:dyDescent="0.35">
      <c r="B197" s="7">
        <v>692.05</v>
      </c>
      <c r="C197" s="5">
        <v>1456.94</v>
      </c>
      <c r="D197">
        <f t="shared" si="18"/>
        <v>1573.8301687728672</v>
      </c>
      <c r="F197" s="53"/>
      <c r="G197" s="53"/>
      <c r="H197">
        <f t="shared" si="23"/>
        <v>81.484949999999969</v>
      </c>
      <c r="I197">
        <f t="shared" si="24"/>
        <v>-130.24879999999962</v>
      </c>
      <c r="J197">
        <f t="shared" si="25"/>
        <v>-10613.316955559965</v>
      </c>
      <c r="K197" s="53"/>
      <c r="L197">
        <f t="shared" si="26"/>
        <v>6639.7970765024947</v>
      </c>
      <c r="M197" s="53"/>
    </row>
    <row r="198" spans="2:13" ht="15" thickBot="1" x14ac:dyDescent="0.35">
      <c r="B198" s="3">
        <v>344.41</v>
      </c>
      <c r="C198" s="1">
        <v>1093.3800000000001</v>
      </c>
      <c r="D198">
        <f t="shared" ref="D198:D215" si="27">$F$2*$B198+$G$2</f>
        <v>981.16060508141686</v>
      </c>
      <c r="F198" s="53"/>
      <c r="G198" s="53"/>
      <c r="H198">
        <f t="shared" si="23"/>
        <v>-83.985050000000058</v>
      </c>
      <c r="I198">
        <f t="shared" si="24"/>
        <v>53.711200000000304</v>
      </c>
      <c r="J198">
        <f t="shared" si="25"/>
        <v>-4510.9378175600286</v>
      </c>
      <c r="K198" s="53"/>
      <c r="L198">
        <f t="shared" si="26"/>
        <v>7053.4886235025097</v>
      </c>
      <c r="M198" s="53"/>
    </row>
    <row r="199" spans="2:13" ht="15" thickBot="1" x14ac:dyDescent="0.35">
      <c r="B199" s="7">
        <v>397.06</v>
      </c>
      <c r="C199" s="5">
        <v>934.27</v>
      </c>
      <c r="D199">
        <f t="shared" si="27"/>
        <v>1070.9202775251945</v>
      </c>
      <c r="F199" s="53"/>
      <c r="G199" s="53"/>
      <c r="H199">
        <f t="shared" si="23"/>
        <v>39.314949999999953</v>
      </c>
      <c r="I199">
        <f t="shared" si="24"/>
        <v>213.74120000000028</v>
      </c>
      <c r="J199">
        <f t="shared" si="25"/>
        <v>8403.2245909400008</v>
      </c>
      <c r="K199" s="53"/>
      <c r="L199">
        <f t="shared" si="26"/>
        <v>1545.6652935024963</v>
      </c>
      <c r="M199" s="53"/>
    </row>
    <row r="200" spans="2:13" ht="15" thickBot="1" x14ac:dyDescent="0.35">
      <c r="B200" s="3">
        <v>586.14</v>
      </c>
      <c r="C200" s="1">
        <v>1465.35</v>
      </c>
      <c r="D200">
        <f t="shared" si="27"/>
        <v>1393.270873264406</v>
      </c>
      <c r="F200" s="53"/>
      <c r="G200" s="53"/>
      <c r="H200">
        <f t="shared" si="23"/>
        <v>-116.06505000000004</v>
      </c>
      <c r="I200">
        <f t="shared" si="24"/>
        <v>-271.80879999999968</v>
      </c>
      <c r="J200">
        <f t="shared" si="25"/>
        <v>31547.501962439976</v>
      </c>
      <c r="K200" s="53"/>
      <c r="L200">
        <f t="shared" si="26"/>
        <v>13471.095831502509</v>
      </c>
      <c r="M200" s="53"/>
    </row>
    <row r="201" spans="2:13" ht="15" thickBot="1" x14ac:dyDescent="0.35">
      <c r="B201" s="7">
        <v>333.36</v>
      </c>
      <c r="C201" s="5">
        <v>740.8</v>
      </c>
      <c r="D201">
        <f t="shared" si="27"/>
        <v>962.3221553092659</v>
      </c>
      <c r="F201" s="53"/>
      <c r="G201" s="53"/>
      <c r="H201">
        <f t="shared" si="23"/>
        <v>241.1249499999999</v>
      </c>
      <c r="I201">
        <f t="shared" si="24"/>
        <v>642.13120000000038</v>
      </c>
      <c r="J201">
        <f t="shared" si="25"/>
        <v>154833.85349344002</v>
      </c>
      <c r="K201" s="53"/>
      <c r="L201">
        <f t="shared" si="26"/>
        <v>58141.241512502449</v>
      </c>
      <c r="M201" s="53"/>
    </row>
    <row r="202" spans="2:13" ht="15" thickBot="1" x14ac:dyDescent="0.35">
      <c r="B202" s="3">
        <v>245.45</v>
      </c>
      <c r="C202" s="1">
        <v>545.44000000000005</v>
      </c>
      <c r="D202">
        <f t="shared" si="27"/>
        <v>812.44992730295075</v>
      </c>
      <c r="F202" s="53"/>
      <c r="G202" s="53"/>
      <c r="H202">
        <f t="shared" si="23"/>
        <v>3.4749499999999784</v>
      </c>
      <c r="I202">
        <f t="shared" si="24"/>
        <v>38.341200000000299</v>
      </c>
      <c r="J202">
        <f t="shared" si="25"/>
        <v>133.23375294000022</v>
      </c>
      <c r="K202" s="53"/>
      <c r="L202">
        <f t="shared" si="26"/>
        <v>12.07527750249985</v>
      </c>
      <c r="M202" s="53"/>
    </row>
    <row r="203" spans="2:13" ht="15" thickBot="1" x14ac:dyDescent="0.35">
      <c r="B203" s="7">
        <v>379.09</v>
      </c>
      <c r="C203" s="5">
        <v>997.61</v>
      </c>
      <c r="D203">
        <f t="shared" si="27"/>
        <v>1040.2843551355518</v>
      </c>
      <c r="F203" s="53"/>
      <c r="G203" s="53"/>
      <c r="H203">
        <f t="shared" si="23"/>
        <v>-10.645050000000026</v>
      </c>
      <c r="I203">
        <f t="shared" si="24"/>
        <v>-149.11879999999962</v>
      </c>
      <c r="J203">
        <f t="shared" si="25"/>
        <v>1587.3770819399999</v>
      </c>
      <c r="K203" s="53"/>
      <c r="L203">
        <f t="shared" si="26"/>
        <v>113.31708950250055</v>
      </c>
      <c r="M203" s="53"/>
    </row>
    <row r="204" spans="2:13" ht="15" thickBot="1" x14ac:dyDescent="0.35">
      <c r="B204" s="3">
        <v>440.95</v>
      </c>
      <c r="C204" s="1">
        <v>928.32</v>
      </c>
      <c r="D204">
        <f t="shared" si="27"/>
        <v>1145.7455771179275</v>
      </c>
      <c r="F204" s="53"/>
      <c r="G204" s="53"/>
      <c r="H204">
        <f t="shared" si="23"/>
        <v>118.56494999999995</v>
      </c>
      <c r="I204">
        <f t="shared" si="24"/>
        <v>46.141200000000367</v>
      </c>
      <c r="J204">
        <f t="shared" si="25"/>
        <v>5470.7290709400413</v>
      </c>
      <c r="K204" s="53"/>
      <c r="L204">
        <f t="shared" si="26"/>
        <v>14057.647368502488</v>
      </c>
      <c r="M204" s="53"/>
    </row>
    <row r="205" spans="2:13" x14ac:dyDescent="0.3">
      <c r="B205" s="8">
        <v>1000</v>
      </c>
      <c r="C205" t="s">
        <v>87</v>
      </c>
      <c r="D205">
        <f t="shared" si="27"/>
        <v>2098.8347486220855</v>
      </c>
      <c r="F205" s="53"/>
      <c r="G205" s="53"/>
      <c r="H205">
        <f t="shared" si="23"/>
        <v>98.444949999999949</v>
      </c>
      <c r="I205">
        <f t="shared" si="24"/>
        <v>123.6012000000004</v>
      </c>
      <c r="J205">
        <f t="shared" si="25"/>
        <v>12167.913953940033</v>
      </c>
      <c r="K205" s="53"/>
      <c r="L205">
        <f t="shared" si="26"/>
        <v>9691.4081805024907</v>
      </c>
      <c r="M205" s="53"/>
    </row>
    <row r="206" spans="2:13" x14ac:dyDescent="0.3">
      <c r="B206" s="9">
        <v>5000</v>
      </c>
      <c r="C206" t="s">
        <v>87</v>
      </c>
      <c r="D206">
        <f t="shared" si="27"/>
        <v>8918.1830824323533</v>
      </c>
      <c r="F206" s="53"/>
      <c r="G206" s="53"/>
      <c r="H206">
        <f t="shared" si="23"/>
        <v>-85.645050000000055</v>
      </c>
      <c r="I206">
        <f t="shared" si="24"/>
        <v>-265.56879999999967</v>
      </c>
      <c r="J206">
        <f t="shared" si="25"/>
        <v>22744.653154439988</v>
      </c>
      <c r="K206" s="53"/>
      <c r="L206">
        <f t="shared" si="26"/>
        <v>7335.0745895025093</v>
      </c>
      <c r="M206" s="53"/>
    </row>
    <row r="207" spans="2:13" x14ac:dyDescent="0.3">
      <c r="B207" s="8">
        <v>10000</v>
      </c>
      <c r="C207" t="s">
        <v>87</v>
      </c>
      <c r="D207">
        <f t="shared" si="27"/>
        <v>17442.368499695189</v>
      </c>
      <c r="F207" s="53"/>
      <c r="G207" s="53"/>
      <c r="H207">
        <f t="shared" si="23"/>
        <v>-181.69505000000004</v>
      </c>
      <c r="I207">
        <f t="shared" si="24"/>
        <v>-476.90879999999964</v>
      </c>
      <c r="J207">
        <f t="shared" si="25"/>
        <v>86651.96826143995</v>
      </c>
      <c r="K207" s="53"/>
      <c r="L207">
        <f t="shared" si="26"/>
        <v>33013.091194502515</v>
      </c>
      <c r="M207" s="53"/>
    </row>
    <row r="208" spans="2:13" x14ac:dyDescent="0.3">
      <c r="B208" s="9">
        <v>15000</v>
      </c>
      <c r="C208" t="s">
        <v>87</v>
      </c>
      <c r="D208">
        <f t="shared" si="27"/>
        <v>25966.553916958026</v>
      </c>
      <c r="F208" s="53"/>
      <c r="G208" s="53"/>
      <c r="H208">
        <f t="shared" si="23"/>
        <v>62.95494999999994</v>
      </c>
      <c r="I208">
        <f t="shared" si="24"/>
        <v>88.101200000000404</v>
      </c>
      <c r="J208">
        <f t="shared" si="25"/>
        <v>5546.4066409400202</v>
      </c>
      <c r="K208" s="53"/>
      <c r="L208">
        <f t="shared" si="26"/>
        <v>3963.3257295024923</v>
      </c>
      <c r="M208" s="53"/>
    </row>
    <row r="209" spans="2:13" x14ac:dyDescent="0.3">
      <c r="B209" s="8">
        <v>20000</v>
      </c>
      <c r="C209" t="s">
        <v>87</v>
      </c>
      <c r="D209">
        <f t="shared" si="27"/>
        <v>34490.73933422086</v>
      </c>
      <c r="F209" s="53"/>
      <c r="G209" s="53"/>
      <c r="H209">
        <f t="shared" si="23"/>
        <v>-153.86505000000005</v>
      </c>
      <c r="I209">
        <f t="shared" si="24"/>
        <v>-537.32879999999966</v>
      </c>
      <c r="J209">
        <f t="shared" si="25"/>
        <v>82676.122678439977</v>
      </c>
      <c r="K209" s="53"/>
      <c r="L209">
        <f t="shared" si="26"/>
        <v>23674.453611502515</v>
      </c>
      <c r="M209" s="53"/>
    </row>
    <row r="210" spans="2:13" x14ac:dyDescent="0.3">
      <c r="B210" s="9">
        <v>25000</v>
      </c>
      <c r="C210" t="s">
        <v>87</v>
      </c>
      <c r="D210">
        <f t="shared" si="27"/>
        <v>43014.924751483697</v>
      </c>
      <c r="F210" s="53"/>
      <c r="G210" s="53"/>
      <c r="H210">
        <f t="shared" si="23"/>
        <v>69.434949999999958</v>
      </c>
      <c r="I210">
        <f t="shared" si="24"/>
        <v>-111.10879999999963</v>
      </c>
      <c r="J210">
        <f t="shared" si="25"/>
        <v>-7714.8339725599699</v>
      </c>
      <c r="K210" s="53"/>
      <c r="L210">
        <f t="shared" si="26"/>
        <v>4821.2122815024941</v>
      </c>
      <c r="M210" s="53"/>
    </row>
    <row r="211" spans="2:13" x14ac:dyDescent="0.3">
      <c r="B211" s="8">
        <v>30000</v>
      </c>
      <c r="C211" t="s">
        <v>87</v>
      </c>
      <c r="D211">
        <f t="shared" si="27"/>
        <v>51539.110168746534</v>
      </c>
      <c r="F211" s="53"/>
      <c r="G211" s="53"/>
      <c r="H211">
        <f t="shared" si="23"/>
        <v>-65.655050000000074</v>
      </c>
      <c r="I211">
        <f t="shared" si="24"/>
        <v>8.841200000000299</v>
      </c>
      <c r="J211">
        <f t="shared" si="25"/>
        <v>-580.46942806002028</v>
      </c>
      <c r="K211" s="53"/>
      <c r="L211">
        <f t="shared" si="26"/>
        <v>4310.5855905025101</v>
      </c>
      <c r="M211" s="53"/>
    </row>
    <row r="212" spans="2:13" x14ac:dyDescent="0.3">
      <c r="B212" s="9">
        <v>35000</v>
      </c>
      <c r="C212" t="s">
        <v>87</v>
      </c>
      <c r="D212">
        <f t="shared" si="27"/>
        <v>60063.295586009372</v>
      </c>
      <c r="F212" s="53"/>
      <c r="G212" s="53"/>
      <c r="H212">
        <f t="shared" si="23"/>
        <v>405.30494999999996</v>
      </c>
      <c r="I212">
        <f t="shared" si="24"/>
        <v>517.40120000000036</v>
      </c>
      <c r="J212">
        <f t="shared" si="25"/>
        <v>209705.26749594012</v>
      </c>
      <c r="K212" s="53"/>
      <c r="L212">
        <f t="shared" si="26"/>
        <v>164272.10249450247</v>
      </c>
      <c r="M212" s="53"/>
    </row>
    <row r="213" spans="2:13" x14ac:dyDescent="0.3">
      <c r="B213" s="8">
        <v>40000</v>
      </c>
      <c r="C213" t="s">
        <v>87</v>
      </c>
      <c r="D213">
        <f t="shared" si="27"/>
        <v>68587.481003272202</v>
      </c>
      <c r="F213" s="53"/>
      <c r="G213" s="53"/>
      <c r="H213">
        <f t="shared" si="23"/>
        <v>-31.195050000000037</v>
      </c>
      <c r="I213">
        <f t="shared" si="24"/>
        <v>-286.6587999999997</v>
      </c>
      <c r="J213">
        <f t="shared" si="25"/>
        <v>8942.3355989400006</v>
      </c>
      <c r="K213" s="53"/>
      <c r="L213">
        <f t="shared" si="26"/>
        <v>973.13114450250237</v>
      </c>
      <c r="M213" s="53"/>
    </row>
    <row r="214" spans="2:13" x14ac:dyDescent="0.3">
      <c r="B214" s="9">
        <v>45000</v>
      </c>
      <c r="C214" t="s">
        <v>87</v>
      </c>
      <c r="D214">
        <f t="shared" si="27"/>
        <v>77111.666420535039</v>
      </c>
      <c r="F214" s="53"/>
      <c r="G214" s="53"/>
      <c r="H214">
        <f t="shared" si="23"/>
        <v>-0.31505000000004202</v>
      </c>
      <c r="I214">
        <f t="shared" si="24"/>
        <v>-293.84879999999964</v>
      </c>
      <c r="J214">
        <f t="shared" si="25"/>
        <v>92.577064440012236</v>
      </c>
      <c r="K214" s="53"/>
      <c r="L214">
        <f t="shared" si="26"/>
        <v>9.9256502500026475E-2</v>
      </c>
      <c r="M214" s="53"/>
    </row>
    <row r="215" spans="2:13" x14ac:dyDescent="0.3">
      <c r="B215" s="8">
        <v>50000</v>
      </c>
      <c r="C215" t="s">
        <v>87</v>
      </c>
      <c r="D215">
        <f t="shared" si="27"/>
        <v>85635.851837797876</v>
      </c>
      <c r="F215" s="53"/>
      <c r="G215" s="53"/>
      <c r="H215">
        <f t="shared" si="23"/>
        <v>-249.72505000000007</v>
      </c>
      <c r="I215">
        <f t="shared" si="24"/>
        <v>-517.54879999999957</v>
      </c>
      <c r="J215">
        <f t="shared" si="25"/>
        <v>129244.89995743993</v>
      </c>
      <c r="K215" s="53"/>
      <c r="L215">
        <f t="shared" si="26"/>
        <v>62362.600597502533</v>
      </c>
      <c r="M215" s="53"/>
    </row>
    <row r="216" spans="2:13" x14ac:dyDescent="0.3">
      <c r="F216" s="53"/>
      <c r="G216" s="53"/>
      <c r="H216">
        <f t="shared" si="23"/>
        <v>-9.8450500000000716</v>
      </c>
      <c r="I216">
        <f t="shared" si="24"/>
        <v>208.16120000000035</v>
      </c>
      <c r="J216">
        <f t="shared" si="25"/>
        <v>-2049.3574220600185</v>
      </c>
      <c r="K216" s="53"/>
      <c r="L216">
        <f t="shared" si="26"/>
        <v>96.92500950250141</v>
      </c>
      <c r="M216" s="53"/>
    </row>
    <row r="217" spans="2:13" x14ac:dyDescent="0.3">
      <c r="F217" s="53"/>
      <c r="G217" s="53"/>
      <c r="H217">
        <f t="shared" si="23"/>
        <v>39.634949999999947</v>
      </c>
      <c r="I217">
        <f t="shared" si="24"/>
        <v>-213.94879999999966</v>
      </c>
      <c r="J217">
        <f t="shared" si="25"/>
        <v>-8479.8499905599747</v>
      </c>
      <c r="K217" s="53"/>
      <c r="L217">
        <f t="shared" si="26"/>
        <v>1570.9292615024958</v>
      </c>
      <c r="M217" s="53"/>
    </row>
    <row r="218" spans="2:13" x14ac:dyDescent="0.3">
      <c r="F218" s="53"/>
      <c r="G218" s="53"/>
      <c r="H218">
        <f t="shared" si="23"/>
        <v>-86.195050000000037</v>
      </c>
      <c r="I218">
        <f t="shared" si="24"/>
        <v>-225.37879999999961</v>
      </c>
      <c r="J218">
        <f t="shared" si="25"/>
        <v>19426.536934939973</v>
      </c>
      <c r="K218" s="53"/>
      <c r="L218">
        <f t="shared" si="26"/>
        <v>7429.5866445025067</v>
      </c>
      <c r="M218" s="53"/>
    </row>
    <row r="219" spans="2:13" x14ac:dyDescent="0.3">
      <c r="F219" s="53"/>
      <c r="G219" s="53"/>
      <c r="H219">
        <f t="shared" ref="H219:H225" si="28">B197-$F$27</f>
        <v>350.61494999999991</v>
      </c>
      <c r="I219">
        <f t="shared" ref="I219:I225" si="29">C197-$G$27</f>
        <v>480.8512000000004</v>
      </c>
      <c r="J219">
        <f t="shared" ref="J219" si="30">H219*I219</f>
        <v>168593.6194454401</v>
      </c>
      <c r="K219" s="53"/>
      <c r="L219">
        <f t="shared" si="26"/>
        <v>122930.84316350243</v>
      </c>
      <c r="M219" s="53"/>
    </row>
    <row r="220" spans="2:13" x14ac:dyDescent="0.3">
      <c r="F220" s="53"/>
      <c r="G220" s="53"/>
      <c r="H220">
        <f t="shared" si="28"/>
        <v>2.9749499999999784</v>
      </c>
      <c r="I220">
        <f t="shared" si="29"/>
        <v>117.29120000000046</v>
      </c>
      <c r="J220">
        <f t="shared" ref="J220:J225" si="31">H220*I220</f>
        <v>348.93545543999886</v>
      </c>
      <c r="K220" s="53"/>
      <c r="L220">
        <f t="shared" ref="L220:L225" si="32">H220*H220</f>
        <v>8.8503275024998711</v>
      </c>
      <c r="M220" s="53"/>
    </row>
    <row r="221" spans="2:13" x14ac:dyDescent="0.3">
      <c r="F221" s="53"/>
      <c r="G221" s="53"/>
      <c r="H221">
        <f t="shared" si="28"/>
        <v>55.624949999999956</v>
      </c>
      <c r="I221">
        <f t="shared" si="29"/>
        <v>-41.818799999999669</v>
      </c>
      <c r="J221">
        <f t="shared" si="31"/>
        <v>-2326.1686590599797</v>
      </c>
      <c r="K221" s="53"/>
      <c r="L221">
        <f t="shared" si="32"/>
        <v>3094.1350625024952</v>
      </c>
      <c r="M221" s="53"/>
    </row>
    <row r="222" spans="2:13" x14ac:dyDescent="0.3">
      <c r="F222" s="53"/>
      <c r="G222" s="53"/>
      <c r="H222">
        <f t="shared" si="28"/>
        <v>244.70494999999994</v>
      </c>
      <c r="I222">
        <f t="shared" si="29"/>
        <v>489.26120000000026</v>
      </c>
      <c r="J222">
        <f t="shared" si="31"/>
        <v>119724.63748294003</v>
      </c>
      <c r="K222" s="53"/>
      <c r="L222">
        <f t="shared" si="32"/>
        <v>59880.512554502471</v>
      </c>
      <c r="M222" s="53"/>
    </row>
    <row r="223" spans="2:13" x14ac:dyDescent="0.3">
      <c r="F223" s="53"/>
      <c r="G223" s="53"/>
      <c r="H223">
        <f t="shared" si="28"/>
        <v>-8.0750500000000329</v>
      </c>
      <c r="I223">
        <f t="shared" si="29"/>
        <v>-235.2887999999997</v>
      </c>
      <c r="J223">
        <f t="shared" si="31"/>
        <v>1899.9688244400054</v>
      </c>
      <c r="K223" s="53"/>
      <c r="L223">
        <f t="shared" si="32"/>
        <v>65.206432502500533</v>
      </c>
      <c r="M223" s="53"/>
    </row>
    <row r="224" spans="2:13" x14ac:dyDescent="0.3">
      <c r="F224" s="53"/>
      <c r="G224" s="53"/>
      <c r="H224">
        <f t="shared" si="28"/>
        <v>-95.985050000000058</v>
      </c>
      <c r="I224">
        <f t="shared" si="29"/>
        <v>-430.6487999999996</v>
      </c>
      <c r="J224">
        <f t="shared" si="31"/>
        <v>41335.846600439989</v>
      </c>
      <c r="K224" s="53"/>
      <c r="L224">
        <f t="shared" si="32"/>
        <v>9213.1298235025115</v>
      </c>
      <c r="M224" s="53"/>
    </row>
    <row r="225" spans="6:13" x14ac:dyDescent="0.3">
      <c r="F225" s="53"/>
      <c r="G225" s="53"/>
      <c r="H225">
        <f t="shared" si="28"/>
        <v>37.654949999999928</v>
      </c>
      <c r="I225">
        <f t="shared" si="29"/>
        <v>21.521200000000363</v>
      </c>
      <c r="J225">
        <f t="shared" si="31"/>
        <v>810.37970994001216</v>
      </c>
      <c r="K225" s="53"/>
      <c r="L225">
        <f t="shared" si="32"/>
        <v>1417.8952595024946</v>
      </c>
      <c r="M225" s="53"/>
    </row>
    <row r="227" spans="6:13" x14ac:dyDescent="0.3">
      <c r="K227"/>
    </row>
    <row r="228" spans="6:13" x14ac:dyDescent="0.3">
      <c r="K228"/>
    </row>
  </sheetData>
  <mergeCells count="4">
    <mergeCell ref="F27:F225"/>
    <mergeCell ref="G27:G225"/>
    <mergeCell ref="K27:K225"/>
    <mergeCell ref="M27:M225"/>
  </mergeCells>
  <phoneticPr fontId="4" type="noConversion"/>
  <conditionalFormatting sqref="D1:D1048576">
    <cfRule type="top10" dxfId="0" priority="1" rank="1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Descriptive_satistics</vt:lpstr>
      <vt:lpstr>pivot_table_1</vt:lpstr>
      <vt:lpstr>pivot_table_2</vt:lpstr>
      <vt:lpstr>Pivot_table_4</vt:lpstr>
      <vt:lpstr>Pivot_table_3</vt:lpstr>
      <vt:lpstr>Pivot_table_5</vt:lpstr>
      <vt:lpstr>Pivot_table_6</vt:lpstr>
      <vt:lpstr>summarize_dashboard</vt:lpstr>
      <vt:lpstr>Dataset</vt:lpstr>
      <vt:lpstr>Sheet2</vt:lpstr>
      <vt:lpstr>Linear(profit vs sales)</vt:lpstr>
      <vt:lpstr>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limje</dc:creator>
  <cp:lastModifiedBy>mihir limje</cp:lastModifiedBy>
  <dcterms:created xsi:type="dcterms:W3CDTF">2025-04-09T09:48:20Z</dcterms:created>
  <dcterms:modified xsi:type="dcterms:W3CDTF">2025-04-17T13:41:50Z</dcterms:modified>
</cp:coreProperties>
</file>