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5" i="1" l="1"/>
  <c r="E33" i="1" l="1"/>
  <c r="F33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F19" i="1"/>
  <c r="F12" i="1"/>
  <c r="D32" i="1"/>
  <c r="E32" i="1" s="1"/>
  <c r="F32" i="1" s="1"/>
  <c r="D28" i="1"/>
  <c r="D25" i="1"/>
  <c r="D10" i="1"/>
  <c r="D17" i="1"/>
  <c r="F35" i="1" l="1"/>
  <c r="E35" i="1"/>
</calcChain>
</file>

<file path=xl/sharedStrings.xml><?xml version="1.0" encoding="utf-8"?>
<sst xmlns="http://schemas.openxmlformats.org/spreadsheetml/2006/main" count="52" uniqueCount="51">
  <si>
    <t>loc-MM7</t>
  </si>
  <si>
    <t>loc-z2</t>
  </si>
  <si>
    <t>loc-MM1</t>
  </si>
  <si>
    <t>in-z2</t>
  </si>
  <si>
    <t>loc-z1</t>
  </si>
  <si>
    <t>in-z1</t>
  </si>
  <si>
    <t>subtracted in-z2 and in-z1</t>
  </si>
  <si>
    <t>loc-aa4</t>
  </si>
  <si>
    <t>loc-MM8</t>
  </si>
  <si>
    <t>in-MM8</t>
  </si>
  <si>
    <t>no inlets at that intersection</t>
  </si>
  <si>
    <t>in-MM1</t>
  </si>
  <si>
    <t>not necessary location, covered at loc-MM1</t>
  </si>
  <si>
    <t>no inlets in subshed</t>
  </si>
  <si>
    <t>loc-MSF1</t>
  </si>
  <si>
    <t>inl-MSF1</t>
  </si>
  <si>
    <t>loc-AA3MM</t>
  </si>
  <si>
    <t>in-aa3MM</t>
  </si>
  <si>
    <t>in-aa5</t>
  </si>
  <si>
    <t>loc-aa5</t>
  </si>
  <si>
    <t>not necessary location, covered at in-aa5</t>
  </si>
  <si>
    <t>loc-MM2a</t>
  </si>
  <si>
    <t>in-MM2a</t>
  </si>
  <si>
    <t>not necessary, covered at loc-MM2a</t>
  </si>
  <si>
    <t>loc-MM3</t>
  </si>
  <si>
    <t>loc-MM6</t>
  </si>
  <si>
    <t>in-MM6</t>
  </si>
  <si>
    <t>subtracted in-MM6</t>
  </si>
  <si>
    <t>subtracted in-MSF1 and in-aa3MM</t>
  </si>
  <si>
    <t>loc-MSF2</t>
  </si>
  <si>
    <t>loc-MM4</t>
  </si>
  <si>
    <t>in-MM5</t>
  </si>
  <si>
    <t>loc-MM5</t>
  </si>
  <si>
    <t>in-MSF2</t>
  </si>
  <si>
    <t>loc-aa2</t>
  </si>
  <si>
    <t>in-aa2</t>
  </si>
  <si>
    <t>subtracted in-MM5</t>
  </si>
  <si>
    <t>subtracted in-aa2</t>
  </si>
  <si>
    <t>HEC-HMS inlet definitions</t>
  </si>
  <si>
    <t>Location</t>
  </si>
  <si>
    <t>GIS inlet count</t>
  </si>
  <si>
    <t>notes</t>
  </si>
  <si>
    <t>average inlets per location:</t>
  </si>
  <si>
    <t>capacity per inlet:</t>
  </si>
  <si>
    <t>MGD</t>
  </si>
  <si>
    <t>blockage</t>
  </si>
  <si>
    <t>%</t>
  </si>
  <si>
    <t>total capacity (MGD)</t>
  </si>
  <si>
    <t>HEC-HMS max flow (cfs)</t>
  </si>
  <si>
    <t>total</t>
  </si>
  <si>
    <t>loc-MM2b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</si>
</sst>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37"/>
  <sheetViews>
    <sheetView tabSelected="1" workbookViewId="0">
      <selection activeCell="D36" sqref="D36"/>
    </sheetView>
  </sheetViews>
  <sheetFormatPr defaultRowHeight="15" x14ac:dyDescent="0.25"/>
  <cols>
    <col min="3" max="3" width="11.28515625" customWidth="1"/>
    <col min="4" max="4" width="14.140625" customWidth="1"/>
    <col min="5" max="5" width="13.7109375" customWidth="1"/>
    <col min="6" max="6" width="9.28515625" customWidth="1"/>
  </cols>
  <sheetData>
    <row r="2" spans="3:18" x14ac:dyDescent="0.25">
      <c r="C2" s="5" t="s">
        <v>38</v>
      </c>
      <c r="G2" t="s">
        <v>42</v>
      </c>
      <c r="J2" s="1">
        <v>1.5</v>
      </c>
      <c r="L2" t="s">
        <v>43</v>
      </c>
      <c r="N2" s="1">
        <v>1.8</v>
      </c>
      <c r="O2" t="s">
        <v>44</v>
      </c>
      <c r="P2" t="s">
        <v>45</v>
      </c>
      <c r="Q2" s="1">
        <v>30</v>
      </c>
      <c r="R2" t="s">
        <v>46</v>
      </c>
    </row>
    <row r="4" spans="3:18" s="2" customFormat="1" ht="45" x14ac:dyDescent="0.25">
      <c r="C4" s="2" t="s">
        <v>39</v>
      </c>
      <c r="D4" s="2" t="s">
        <v>40</v>
      </c>
      <c r="E4" s="3" t="s">
        <v>47</v>
      </c>
      <c r="F4" s="3" t="s">
        <v>48</v>
      </c>
      <c r="G4" s="2" t="s">
        <v>41</v>
      </c>
    </row>
    <row r="5" spans="3:18" x14ac:dyDescent="0.25">
      <c r="C5" t="s">
        <v>2</v>
      </c>
      <c r="D5">
        <v>20</v>
      </c>
      <c r="E5" s="4">
        <f>D5*$J$2*$N$2*(1-$Q$2/100)</f>
        <v>37.799999999999997</v>
      </c>
      <c r="F5" s="4">
        <f>E5*1.54723</f>
        <v>58.485293999999996</v>
      </c>
    </row>
    <row r="6" spans="3:18" x14ac:dyDescent="0.25">
      <c r="C6" t="s">
        <v>11</v>
      </c>
      <c r="D6">
        <v>0</v>
      </c>
      <c r="E6" s="4">
        <f t="shared" ref="E6:E33" si="0">D6*$J$2*$N$2*(1-$Q$2/100)</f>
        <v>0</v>
      </c>
      <c r="F6" s="4">
        <f t="shared" ref="F6:F32" si="1">E6*1.54723</f>
        <v>0</v>
      </c>
      <c r="G6" t="s">
        <v>12</v>
      </c>
    </row>
    <row r="7" spans="3:18" x14ac:dyDescent="0.25">
      <c r="C7" t="s">
        <v>0</v>
      </c>
      <c r="D7">
        <v>54</v>
      </c>
      <c r="E7" s="4">
        <f t="shared" si="0"/>
        <v>102.06</v>
      </c>
      <c r="F7" s="4">
        <f t="shared" si="1"/>
        <v>157.91029380000001</v>
      </c>
    </row>
    <row r="8" spans="3:18" x14ac:dyDescent="0.25">
      <c r="C8" t="s">
        <v>1</v>
      </c>
      <c r="D8">
        <v>32</v>
      </c>
      <c r="E8" s="4">
        <f t="shared" si="0"/>
        <v>60.48</v>
      </c>
      <c r="F8" s="4">
        <f t="shared" si="1"/>
        <v>93.576470400000005</v>
      </c>
    </row>
    <row r="9" spans="3:18" x14ac:dyDescent="0.25">
      <c r="C9" t="s">
        <v>3</v>
      </c>
      <c r="D9">
        <v>47</v>
      </c>
      <c r="E9" s="4">
        <f t="shared" si="0"/>
        <v>88.83</v>
      </c>
      <c r="F9" s="4">
        <f t="shared" si="1"/>
        <v>137.4404409</v>
      </c>
    </row>
    <row r="10" spans="3:18" x14ac:dyDescent="0.25">
      <c r="C10" t="s">
        <v>4</v>
      </c>
      <c r="D10">
        <f>120-D9-D11</f>
        <v>63</v>
      </c>
      <c r="E10" s="4">
        <f t="shared" si="0"/>
        <v>119.07</v>
      </c>
      <c r="F10" s="4">
        <f t="shared" si="1"/>
        <v>184.2286761</v>
      </c>
      <c r="G10" t="s">
        <v>6</v>
      </c>
    </row>
    <row r="11" spans="3:18" x14ac:dyDescent="0.25">
      <c r="C11" t="s">
        <v>5</v>
      </c>
      <c r="D11">
        <v>10</v>
      </c>
      <c r="E11" s="4">
        <f t="shared" si="0"/>
        <v>18.899999999999999</v>
      </c>
      <c r="F11" s="4">
        <f t="shared" si="1"/>
        <v>29.242646999999998</v>
      </c>
    </row>
    <row r="12" spans="3:18" x14ac:dyDescent="0.25">
      <c r="C12" t="s">
        <v>7</v>
      </c>
      <c r="D12">
        <v>15</v>
      </c>
      <c r="E12" s="4">
        <f t="shared" si="0"/>
        <v>28.349999999999998</v>
      </c>
      <c r="F12" s="4">
        <f t="shared" si="1"/>
        <v>43.863970500000001</v>
      </c>
    </row>
    <row r="13" spans="3:18" x14ac:dyDescent="0.25">
      <c r="C13" t="s">
        <v>8</v>
      </c>
      <c r="D13">
        <v>6</v>
      </c>
      <c r="E13" s="4">
        <f t="shared" si="0"/>
        <v>11.339999999999998</v>
      </c>
      <c r="F13" s="4">
        <f t="shared" si="1"/>
        <v>17.545588199999997</v>
      </c>
    </row>
    <row r="14" spans="3:18" x14ac:dyDescent="0.25">
      <c r="C14" t="s">
        <v>9</v>
      </c>
      <c r="D14">
        <v>0</v>
      </c>
      <c r="E14" s="4">
        <f t="shared" si="0"/>
        <v>0</v>
      </c>
      <c r="F14" s="4">
        <f t="shared" si="1"/>
        <v>0</v>
      </c>
      <c r="G14" t="s">
        <v>10</v>
      </c>
    </row>
    <row r="15" spans="3:18" x14ac:dyDescent="0.25">
      <c r="C15" t="s">
        <v>14</v>
      </c>
      <c r="D15">
        <v>0</v>
      </c>
      <c r="E15" s="4">
        <f t="shared" si="0"/>
        <v>0</v>
      </c>
      <c r="F15" s="4">
        <f t="shared" si="1"/>
        <v>0</v>
      </c>
      <c r="G15" t="s">
        <v>13</v>
      </c>
    </row>
    <row r="16" spans="3:18" x14ac:dyDescent="0.25">
      <c r="C16" t="s">
        <v>15</v>
      </c>
      <c r="D16">
        <v>4</v>
      </c>
      <c r="E16" s="4">
        <f t="shared" si="0"/>
        <v>7.56</v>
      </c>
      <c r="F16" s="4">
        <f t="shared" si="1"/>
        <v>11.697058800000001</v>
      </c>
    </row>
    <row r="17" spans="3:7" x14ac:dyDescent="0.25">
      <c r="C17" t="s">
        <v>16</v>
      </c>
      <c r="D17">
        <f>28-D16-D18</f>
        <v>9</v>
      </c>
      <c r="E17" s="4">
        <f t="shared" si="0"/>
        <v>17.009999999999998</v>
      </c>
      <c r="F17" s="4">
        <f t="shared" si="1"/>
        <v>26.3183823</v>
      </c>
      <c r="G17" t="s">
        <v>28</v>
      </c>
    </row>
    <row r="18" spans="3:7" x14ac:dyDescent="0.25">
      <c r="C18" t="s">
        <v>17</v>
      </c>
      <c r="D18">
        <v>15</v>
      </c>
      <c r="E18" s="4">
        <f t="shared" si="0"/>
        <v>28.349999999999998</v>
      </c>
      <c r="F18" s="4">
        <f t="shared" si="1"/>
        <v>43.863970500000001</v>
      </c>
    </row>
    <row r="19" spans="3:7" x14ac:dyDescent="0.25">
      <c r="C19" t="s">
        <v>18</v>
      </c>
      <c r="D19">
        <v>21</v>
      </c>
      <c r="E19" s="4">
        <f t="shared" si="0"/>
        <v>39.69</v>
      </c>
      <c r="F19" s="4">
        <f t="shared" si="1"/>
        <v>61.409558699999998</v>
      </c>
    </row>
    <row r="20" spans="3:7" x14ac:dyDescent="0.25">
      <c r="C20" t="s">
        <v>19</v>
      </c>
      <c r="D20">
        <v>0</v>
      </c>
      <c r="E20" s="4">
        <f t="shared" si="0"/>
        <v>0</v>
      </c>
      <c r="F20" s="4">
        <f t="shared" si="1"/>
        <v>0</v>
      </c>
      <c r="G20" t="s">
        <v>20</v>
      </c>
    </row>
    <row r="21" spans="3:7" x14ac:dyDescent="0.25">
      <c r="C21" t="s">
        <v>21</v>
      </c>
      <c r="D21">
        <v>18</v>
      </c>
      <c r="E21" s="4">
        <f t="shared" si="0"/>
        <v>34.019999999999996</v>
      </c>
      <c r="F21" s="4">
        <f t="shared" si="1"/>
        <v>52.636764599999999</v>
      </c>
    </row>
    <row r="22" spans="3:7" x14ac:dyDescent="0.25">
      <c r="C22" t="s">
        <v>22</v>
      </c>
      <c r="D22">
        <v>0</v>
      </c>
      <c r="E22" s="4">
        <f t="shared" si="0"/>
        <v>0</v>
      </c>
      <c r="F22" s="4">
        <f t="shared" si="1"/>
        <v>0</v>
      </c>
      <c r="G22" t="s">
        <v>23</v>
      </c>
    </row>
    <row r="23" spans="3:7" x14ac:dyDescent="0.25">
      <c r="C23" t="s">
        <v>24</v>
      </c>
      <c r="D23">
        <v>3</v>
      </c>
      <c r="E23" s="4">
        <f t="shared" si="0"/>
        <v>5.669999999999999</v>
      </c>
      <c r="F23" s="4">
        <f t="shared" si="1"/>
        <v>8.7727940999999987</v>
      </c>
    </row>
    <row r="24" spans="3:7" x14ac:dyDescent="0.25">
      <c r="C24" t="s">
        <v>25</v>
      </c>
      <c r="D24">
        <v>0</v>
      </c>
      <c r="E24" s="4">
        <f t="shared" si="0"/>
        <v>0</v>
      </c>
      <c r="F24" s="4">
        <f t="shared" si="1"/>
        <v>0</v>
      </c>
      <c r="G24" t="s">
        <v>13</v>
      </c>
    </row>
    <row r="25" spans="3:7" x14ac:dyDescent="0.25">
      <c r="C25" t="s">
        <v>50</v>
      </c>
      <c r="D25">
        <f>32-D26</f>
        <v>17</v>
      </c>
      <c r="E25" s="4">
        <f t="shared" si="0"/>
        <v>32.129999999999995</v>
      </c>
      <c r="F25" s="4">
        <f t="shared" si="1"/>
        <v>49.712499899999997</v>
      </c>
      <c r="G25" t="s">
        <v>27</v>
      </c>
    </row>
    <row r="26" spans="3:7" x14ac:dyDescent="0.25">
      <c r="C26" t="s">
        <v>26</v>
      </c>
      <c r="D26">
        <v>15</v>
      </c>
      <c r="E26" s="4">
        <f t="shared" si="0"/>
        <v>28.349999999999998</v>
      </c>
      <c r="F26" s="4">
        <f t="shared" si="1"/>
        <v>43.863970500000001</v>
      </c>
    </row>
    <row r="27" spans="3:7" x14ac:dyDescent="0.25">
      <c r="C27" t="s">
        <v>29</v>
      </c>
      <c r="D27">
        <v>4</v>
      </c>
      <c r="E27" s="4">
        <f t="shared" si="0"/>
        <v>7.56</v>
      </c>
      <c r="F27" s="4">
        <f t="shared" si="1"/>
        <v>11.697058800000001</v>
      </c>
    </row>
    <row r="28" spans="3:7" x14ac:dyDescent="0.25">
      <c r="C28" t="s">
        <v>30</v>
      </c>
      <c r="D28">
        <f>14-D29</f>
        <v>5</v>
      </c>
      <c r="E28" s="4">
        <f t="shared" si="0"/>
        <v>9.4499999999999993</v>
      </c>
      <c r="F28" s="4">
        <f t="shared" si="1"/>
        <v>14.621323499999999</v>
      </c>
      <c r="G28" t="s">
        <v>36</v>
      </c>
    </row>
    <row r="29" spans="3:7" x14ac:dyDescent="0.25">
      <c r="C29" t="s">
        <v>31</v>
      </c>
      <c r="D29">
        <v>9</v>
      </c>
      <c r="E29" s="4">
        <f t="shared" si="0"/>
        <v>17.009999999999998</v>
      </c>
      <c r="F29" s="4">
        <f t="shared" si="1"/>
        <v>26.3183823</v>
      </c>
    </row>
    <row r="30" spans="3:7" x14ac:dyDescent="0.25">
      <c r="C30" t="s">
        <v>32</v>
      </c>
      <c r="D30">
        <v>3</v>
      </c>
      <c r="E30" s="4">
        <f t="shared" si="0"/>
        <v>5.669999999999999</v>
      </c>
      <c r="F30" s="4">
        <f t="shared" si="1"/>
        <v>8.7727940999999987</v>
      </c>
    </row>
    <row r="31" spans="3:7" x14ac:dyDescent="0.25">
      <c r="C31" t="s">
        <v>33</v>
      </c>
      <c r="D31">
        <v>0</v>
      </c>
      <c r="E31" s="4">
        <f t="shared" si="0"/>
        <v>0</v>
      </c>
      <c r="F31" s="4">
        <f t="shared" si="1"/>
        <v>0</v>
      </c>
    </row>
    <row r="32" spans="3:7" x14ac:dyDescent="0.25">
      <c r="C32" t="s">
        <v>34</v>
      </c>
      <c r="D32">
        <f>10-D33</f>
        <v>0</v>
      </c>
      <c r="E32" s="4">
        <f t="shared" si="0"/>
        <v>0</v>
      </c>
      <c r="F32" s="4">
        <f t="shared" si="1"/>
        <v>0</v>
      </c>
      <c r="G32" t="s">
        <v>37</v>
      </c>
    </row>
    <row r="33" spans="3:6" x14ac:dyDescent="0.25">
      <c r="C33" t="s">
        <v>35</v>
      </c>
      <c r="D33">
        <v>10</v>
      </c>
      <c r="E33" s="4">
        <f t="shared" si="0"/>
        <v>18.899999999999999</v>
      </c>
      <c r="F33" s="4">
        <f>E33*1.54723</f>
        <v>29.242646999999998</v>
      </c>
    </row>
    <row r="35" spans="3:6" x14ac:dyDescent="0.25">
      <c r="C35" t="s">
        <v>49</v>
      </c>
      <c r="D35" t="str">
        <f>SUM(D5:D33) &amp;" inlets"</f>
        <v>380 inlets</v>
      </c>
      <c r="E35" s="4" t="str">
        <f>ROUND(SUM(E5:E33),1)&amp;" MGD"</f>
        <v>718.2 MGD</v>
      </c>
      <c r="F35" s="4" t="str">
        <f>ROUND(SUM(F5:F33),1)&amp;" cfs"</f>
        <v>1111.2 cfs</v>
      </c>
    </row>
    <row r="37" spans="3:6" x14ac:dyDescent="0.25">
      <c r="F3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Janssen</dc:creator>
  <cp:lastModifiedBy>Volker Janssen</cp:lastModifiedBy>
  <dcterms:created xsi:type="dcterms:W3CDTF">2013-10-02T14:06:21Z</dcterms:created>
  <dcterms:modified xsi:type="dcterms:W3CDTF">2013-10-02T19:43:17Z</dcterms:modified>
</cp:coreProperties>
</file>