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2" i="1"/>
  <c r="H20" i="1"/>
  <c r="D7" i="1"/>
  <c r="G7" i="1"/>
  <c r="F7" i="1"/>
  <c r="E7" i="1"/>
  <c r="H21" i="1"/>
  <c r="D2" i="1"/>
  <c r="G2" i="1"/>
  <c r="D6" i="1"/>
  <c r="G6" i="1"/>
  <c r="D9" i="1"/>
  <c r="G9" i="1"/>
  <c r="D3" i="1"/>
  <c r="G3" i="1"/>
  <c r="D4" i="1"/>
  <c r="G4" i="1"/>
  <c r="D5" i="1"/>
  <c r="G5" i="1"/>
  <c r="D8" i="1"/>
  <c r="G8" i="1"/>
  <c r="D10" i="1"/>
  <c r="G10" i="1"/>
  <c r="G13" i="1"/>
  <c r="F3" i="1"/>
  <c r="E3" i="1"/>
  <c r="F2" i="1"/>
  <c r="F4" i="1"/>
  <c r="F5" i="1"/>
  <c r="F6" i="1"/>
  <c r="F8" i="1"/>
  <c r="F9" i="1"/>
  <c r="F10" i="1"/>
  <c r="F11" i="1"/>
  <c r="F12" i="1"/>
  <c r="F13" i="1"/>
  <c r="E2" i="1"/>
  <c r="E4" i="1"/>
  <c r="E5" i="1"/>
  <c r="E6" i="1"/>
  <c r="E8" i="1"/>
  <c r="E9" i="1"/>
  <c r="E10" i="1"/>
  <c r="E11" i="1"/>
  <c r="E12" i="1"/>
  <c r="E13" i="1"/>
  <c r="D11" i="1"/>
  <c r="D12" i="1"/>
  <c r="D13" i="1"/>
  <c r="C11" i="1"/>
  <c r="C12" i="1"/>
  <c r="C13" i="1"/>
</calcChain>
</file>

<file path=xl/sharedStrings.xml><?xml version="1.0" encoding="utf-8"?>
<sst xmlns="http://schemas.openxmlformats.org/spreadsheetml/2006/main" count="50" uniqueCount="40">
  <si>
    <t>最低</t>
    <rPh sb="0" eb="1">
      <t>jb</t>
    </rPh>
    <rPh sb="1" eb="2">
      <t>wqa</t>
    </rPh>
    <phoneticPr fontId="2" type="noConversion"/>
  </si>
  <si>
    <t>最高</t>
    <rPh sb="0" eb="1">
      <t>jb</t>
    </rPh>
    <rPh sb="1" eb="2">
      <t>ym</t>
    </rPh>
    <phoneticPr fontId="2" type="noConversion"/>
  </si>
  <si>
    <t>基金</t>
    <rPh sb="0" eb="1">
      <t>ad</t>
    </rPh>
    <rPh sb="1" eb="2">
      <t>qqqq</t>
    </rPh>
    <phoneticPr fontId="2" type="noConversion"/>
  </si>
  <si>
    <t>富国中证红利指数增强(100032)</t>
    <phoneticPr fontId="2" type="noConversion"/>
  </si>
  <si>
    <t>策略</t>
    <rPh sb="0" eb="1">
      <t>tgm</t>
    </rPh>
    <rPh sb="1" eb="2">
      <t>ltk</t>
    </rPh>
    <phoneticPr fontId="2" type="noConversion"/>
  </si>
  <si>
    <t>嘉实基本面50指数(160716)</t>
  </si>
  <si>
    <t>建信中证500指数增强(000478)</t>
  </si>
  <si>
    <t>国泰金龙行业混合(020003)</t>
  </si>
  <si>
    <t>基数</t>
    <rPh sb="0" eb="1">
      <t>ad</t>
    </rPh>
    <rPh sb="1" eb="2">
      <t>ovt</t>
    </rPh>
    <phoneticPr fontId="2" type="noConversion"/>
  </si>
  <si>
    <t>嘉实泸港深精选股票(001878)</t>
  </si>
  <si>
    <t>1.5倍基数</t>
    <rPh sb="3" eb="4">
      <t>wuk</t>
    </rPh>
    <rPh sb="4" eb="5">
      <t>ad</t>
    </rPh>
    <rPh sb="5" eb="6">
      <t>ovt</t>
    </rPh>
    <phoneticPr fontId="2" type="noConversion"/>
  </si>
  <si>
    <t>月投预计</t>
    <rPh sb="0" eb="1">
      <t>eee</t>
    </rPh>
    <rPh sb="1" eb="2">
      <t>rmc</t>
    </rPh>
    <rPh sb="2" eb="3">
      <t>cbd</t>
    </rPh>
    <rPh sb="3" eb="4">
      <t>yf</t>
    </rPh>
    <phoneticPr fontId="2" type="noConversion"/>
  </si>
  <si>
    <t>周投预计</t>
    <rPh sb="0" eb="1">
      <t>mfk</t>
    </rPh>
    <rPh sb="1" eb="2">
      <t>rmc</t>
    </rPh>
    <rPh sb="2" eb="3">
      <t>cbd</t>
    </rPh>
    <rPh sb="3" eb="4">
      <t>yf</t>
    </rPh>
    <phoneticPr fontId="2" type="noConversion"/>
  </si>
  <si>
    <t>年投预计</t>
    <rPh sb="0" eb="1">
      <t>rh</t>
    </rPh>
    <rPh sb="1" eb="2">
      <t>rmc</t>
    </rPh>
    <rPh sb="2" eb="3">
      <t>cbd</t>
    </rPh>
    <rPh sb="3" eb="4">
      <t>yf</t>
    </rPh>
    <phoneticPr fontId="2" type="noConversion"/>
  </si>
  <si>
    <t>年投入估算</t>
    <rPh sb="0" eb="1">
      <t>rh</t>
    </rPh>
    <rPh sb="1" eb="2">
      <t>rmc</t>
    </rPh>
    <rPh sb="2" eb="3">
      <t>ty</t>
    </rPh>
    <rPh sb="3" eb="4">
      <t>wd</t>
    </rPh>
    <rPh sb="4" eb="5">
      <t>tha</t>
    </rPh>
    <phoneticPr fontId="2" type="noConversion"/>
  </si>
  <si>
    <t>华宝兴业标普中国A股红利机会(501029)</t>
    <phoneticPr fontId="2" type="noConversion"/>
  </si>
  <si>
    <t>慧定投/周五</t>
    <phoneticPr fontId="2" type="noConversion"/>
  </si>
  <si>
    <t>定投/周五</t>
    <phoneticPr fontId="2" type="noConversion"/>
  </si>
  <si>
    <t>易方达消费行业股票(110022)</t>
  </si>
  <si>
    <t>慧定投指数</t>
    <rPh sb="0" eb="1">
      <t>dhd</t>
    </rPh>
    <rPh sb="1" eb="2">
      <t>pg</t>
    </rPh>
    <rPh sb="2" eb="3">
      <t>rmc</t>
    </rPh>
    <rPh sb="3" eb="4">
      <t>rxj</t>
    </rPh>
    <rPh sb="4" eb="5">
      <t>ovt</t>
    </rPh>
    <phoneticPr fontId="2" type="noConversion"/>
  </si>
  <si>
    <t>备注</t>
    <rPh sb="0" eb="1">
      <t>tlf</t>
    </rPh>
    <rPh sb="1" eb="2">
      <t>iy</t>
    </rPh>
    <phoneticPr fontId="2" type="noConversion"/>
  </si>
  <si>
    <t>中小盘</t>
    <rPh sb="0" eb="1">
      <t>kh</t>
    </rPh>
    <rPh sb="1" eb="2">
      <t>ih</t>
    </rPh>
    <rPh sb="2" eb="3">
      <t>tel</t>
    </rPh>
    <phoneticPr fontId="2" type="noConversion"/>
  </si>
  <si>
    <t>大盘</t>
    <rPh sb="0" eb="1">
      <t>dd</t>
    </rPh>
    <rPh sb="1" eb="2">
      <t>tel</t>
    </rPh>
    <phoneticPr fontId="2" type="noConversion"/>
  </si>
  <si>
    <t>均衡</t>
    <rPh sb="0" eb="1">
      <t>fqtq</t>
    </rPh>
    <phoneticPr fontId="2" type="noConversion"/>
  </si>
  <si>
    <t>中证500，500日均线</t>
    <rPh sb="0" eb="1">
      <t>kh</t>
    </rPh>
    <rPh sb="1" eb="2">
      <t>ygh</t>
    </rPh>
    <rPh sb="9" eb="10">
      <t>jjjj</t>
    </rPh>
    <phoneticPr fontId="2" type="noConversion"/>
  </si>
  <si>
    <t>泸深300，500日均线</t>
    <rPh sb="0" eb="1">
      <t>ihn</t>
    </rPh>
    <rPh sb="1" eb="2">
      <t>ipw</t>
    </rPh>
    <rPh sb="9" eb="10">
      <t>jjjj</t>
    </rPh>
    <phoneticPr fontId="2" type="noConversion"/>
  </si>
  <si>
    <t>前500日</t>
    <rPh sb="0" eb="1">
      <t>ue</t>
    </rPh>
    <rPh sb="4" eb="5">
      <t>jjjj</t>
    </rPh>
    <phoneticPr fontId="2" type="noConversion"/>
  </si>
  <si>
    <t>前250日</t>
    <rPh sb="0" eb="1">
      <t>ue</t>
    </rPh>
    <rPh sb="4" eb="5">
      <t>jjjj</t>
    </rPh>
    <phoneticPr fontId="2" type="noConversion"/>
  </si>
  <si>
    <t>景顺长城中证500行业中性低波动(003318)</t>
    <phoneticPr fontId="2" type="noConversion"/>
  </si>
  <si>
    <t>今天日期</t>
    <rPh sb="0" eb="1">
      <t>wygd</t>
    </rPh>
    <rPh sb="1" eb="2">
      <t>gd</t>
    </rPh>
    <rPh sb="2" eb="3">
      <t>jjad</t>
    </rPh>
    <phoneticPr fontId="2" type="noConversion"/>
  </si>
  <si>
    <t>泸深300，250日均线</t>
    <rPh sb="0" eb="1">
      <t>ihn</t>
    </rPh>
    <rPh sb="1" eb="2">
      <t>ipw</t>
    </rPh>
    <rPh sb="9" eb="10">
      <t>jjjj</t>
    </rPh>
    <phoneticPr fontId="2" type="noConversion"/>
  </si>
  <si>
    <t>景顺长城泸深300增强(000311)</t>
    <phoneticPr fontId="2" type="noConversion"/>
  </si>
  <si>
    <t>前180日</t>
    <rPh sb="0" eb="1">
      <t>ue</t>
    </rPh>
    <rPh sb="4" eb="5">
      <t>jjjj</t>
    </rPh>
    <phoneticPr fontId="2" type="noConversion"/>
  </si>
  <si>
    <t>慧定投/周</t>
    <phoneticPr fontId="2" type="noConversion"/>
  </si>
  <si>
    <t>慧定投/周</t>
    <phoneticPr fontId="2" type="noConversion"/>
  </si>
  <si>
    <t>慧定投/周</t>
    <phoneticPr fontId="2" type="noConversion"/>
  </si>
  <si>
    <t>2017-12-23:</t>
    <phoneticPr fontId="2" type="noConversion"/>
  </si>
  <si>
    <t>2017-12-21：</t>
    <phoneticPr fontId="2" type="noConversion"/>
  </si>
  <si>
    <t>易方达消费赎回。</t>
    <rPh sb="0" eb="1">
      <t>jqr</t>
    </rPh>
    <rPh sb="1" eb="2">
      <t>yy</t>
    </rPh>
    <rPh sb="2" eb="3">
      <t>dp</t>
    </rPh>
    <rPh sb="3" eb="4">
      <t>iie</t>
    </rPh>
    <rPh sb="4" eb="5">
      <t>xjm</t>
    </rPh>
    <rPh sb="5" eb="6">
      <t>mfn</t>
    </rPh>
    <rPh sb="6" eb="7">
      <t>lkd</t>
    </rPh>
    <phoneticPr fontId="2" type="noConversion"/>
  </si>
  <si>
    <t>泸深300增强替换基本面50；建信中证500暂停，进入低值后再恢复。</t>
    <rPh sb="0" eb="1">
      <t>ihn</t>
    </rPh>
    <rPh sb="1" eb="2">
      <t>ipw</t>
    </rPh>
    <rPh sb="5" eb="6">
      <t>fu</t>
    </rPh>
    <rPh sb="6" eb="7">
      <t>xk</t>
    </rPh>
    <rPh sb="7" eb="8">
      <t>fwf</t>
    </rPh>
    <rPh sb="8" eb="9">
      <t>rq</t>
    </rPh>
    <rPh sb="9" eb="10">
      <t>ad</t>
    </rPh>
    <rPh sb="10" eb="11">
      <t>sg</t>
    </rPh>
    <rPh sb="11" eb="12">
      <t>dm</t>
    </rPh>
    <rPh sb="15" eb="16">
      <t>vfhp</t>
    </rPh>
    <rPh sb="16" eb="17">
      <t>wy</t>
    </rPh>
    <rPh sb="17" eb="18">
      <t>kh</t>
    </rPh>
    <rPh sb="18" eb="19">
      <t>ygh</t>
    </rPh>
    <rPh sb="22" eb="23">
      <t>lrj</t>
    </rPh>
    <rPh sb="23" eb="24">
      <t>wyp</t>
    </rPh>
    <rPh sb="25" eb="26">
      <t>fj</t>
    </rPh>
    <rPh sb="26" eb="27">
      <t>ty</t>
    </rPh>
    <rPh sb="27" eb="28">
      <t>wqa</t>
    </rPh>
    <rPh sb="28" eb="29">
      <t>wfhg</t>
    </rPh>
    <rPh sb="29" eb="30">
      <t>rg</t>
    </rPh>
    <rPh sb="30" eb="31">
      <t>gmf</t>
    </rPh>
    <rPh sb="31" eb="32">
      <t>ndo</t>
    </rPh>
    <rPh sb="32" eb="33">
      <t>tjt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</si>
</sst>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176" fontId="0" fillId="0" borderId="0" xfId="0" applyNumberFormat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44" workbookViewId="0">
      <selection activeCell="C17" sqref="C17"/>
    </sheetView>
  </sheetViews>
  <sheetFormatPr baseColWidth="10" defaultRowHeight="15" x14ac:dyDescent="0.15"/>
  <cols>
    <col min="1" max="1" width="38.5" bestFit="1" customWidth="1"/>
    <col min="2" max="2" width="12.6640625" bestFit="1" customWidth="1"/>
    <col min="3" max="3" width="6.5" bestFit="1" customWidth="1"/>
    <col min="4" max="4" width="10.5" bestFit="1" customWidth="1"/>
    <col min="5" max="5" width="6.5" bestFit="1" customWidth="1"/>
    <col min="6" max="6" width="7.5" bestFit="1" customWidth="1"/>
    <col min="7" max="7" width="11.5" bestFit="1" customWidth="1"/>
    <col min="8" max="8" width="18.5" bestFit="1" customWidth="1"/>
    <col min="9" max="9" width="9.5" bestFit="1" customWidth="1"/>
  </cols>
  <sheetData>
    <row r="1" spans="1:9" x14ac:dyDescent="0.15">
      <c r="A1" s="2" t="s">
        <v>2</v>
      </c>
      <c r="B1" s="2" t="s">
        <v>4</v>
      </c>
      <c r="C1" s="2" t="s">
        <v>8</v>
      </c>
      <c r="D1" s="2" t="s">
        <v>10</v>
      </c>
      <c r="E1" s="2" t="s">
        <v>0</v>
      </c>
      <c r="F1" s="2" t="s">
        <v>1</v>
      </c>
      <c r="G1" s="2" t="s">
        <v>14</v>
      </c>
      <c r="H1" s="2" t="s">
        <v>19</v>
      </c>
      <c r="I1" s="2" t="s">
        <v>20</v>
      </c>
    </row>
    <row r="2" spans="1:9" x14ac:dyDescent="0.15">
      <c r="A2" s="6" t="s">
        <v>28</v>
      </c>
      <c r="B2" s="6" t="s">
        <v>35</v>
      </c>
      <c r="C2" s="9">
        <v>400</v>
      </c>
      <c r="D2" s="6">
        <f>C2*1.5</f>
        <v>600</v>
      </c>
      <c r="E2" s="6">
        <f>C2*60%</f>
        <v>240</v>
      </c>
      <c r="F2" s="6">
        <f>C2*210%</f>
        <v>840</v>
      </c>
      <c r="G2" s="6">
        <f t="shared" ref="G2:G10" si="0">D2*4*12</f>
        <v>28800</v>
      </c>
      <c r="H2" s="6" t="s">
        <v>24</v>
      </c>
      <c r="I2" s="6" t="s">
        <v>21</v>
      </c>
    </row>
    <row r="3" spans="1:9" x14ac:dyDescent="0.15">
      <c r="A3" s="6" t="s">
        <v>15</v>
      </c>
      <c r="B3" s="6" t="s">
        <v>34</v>
      </c>
      <c r="C3" s="9">
        <v>400</v>
      </c>
      <c r="D3" s="6">
        <f>C3*1.5</f>
        <v>600</v>
      </c>
      <c r="E3" s="6">
        <f>C3*60%</f>
        <v>240</v>
      </c>
      <c r="F3" s="6">
        <f>C3*210%</f>
        <v>840</v>
      </c>
      <c r="G3" s="6">
        <f>D3*4*12</f>
        <v>28800</v>
      </c>
      <c r="H3" s="7" t="s">
        <v>25</v>
      </c>
      <c r="I3" s="6" t="s">
        <v>23</v>
      </c>
    </row>
    <row r="4" spans="1:9" x14ac:dyDescent="0.15">
      <c r="A4" s="6" t="s">
        <v>3</v>
      </c>
      <c r="B4" s="6" t="s">
        <v>33</v>
      </c>
      <c r="C4" s="9">
        <v>300</v>
      </c>
      <c r="D4" s="6">
        <f t="shared" ref="D4" si="1">C4*1.5</f>
        <v>450</v>
      </c>
      <c r="E4" s="6">
        <f t="shared" ref="E4" si="2">C4*60%</f>
        <v>180</v>
      </c>
      <c r="F4" s="6">
        <f t="shared" ref="F4" si="3">C4*210%</f>
        <v>630</v>
      </c>
      <c r="G4" s="6">
        <f t="shared" si="0"/>
        <v>21600</v>
      </c>
      <c r="H4" s="7" t="s">
        <v>25</v>
      </c>
      <c r="I4" s="6" t="s">
        <v>22</v>
      </c>
    </row>
    <row r="5" spans="1:9" x14ac:dyDescent="0.15">
      <c r="A5" s="5" t="s">
        <v>5</v>
      </c>
      <c r="B5" s="5" t="s">
        <v>16</v>
      </c>
      <c r="C5" s="5">
        <v>0</v>
      </c>
      <c r="D5" s="5">
        <f t="shared" ref="D5:D6" si="4">C5*1.5</f>
        <v>0</v>
      </c>
      <c r="E5" s="5">
        <f t="shared" ref="E5:E6" si="5">C5*60%</f>
        <v>0</v>
      </c>
      <c r="F5" s="5">
        <f t="shared" ref="F5:F6" si="6">C5*210%</f>
        <v>0</v>
      </c>
      <c r="G5" s="5">
        <f t="shared" si="0"/>
        <v>0</v>
      </c>
      <c r="H5" s="7" t="s">
        <v>25</v>
      </c>
      <c r="I5" s="5" t="s">
        <v>22</v>
      </c>
    </row>
    <row r="6" spans="1:9" x14ac:dyDescent="0.15">
      <c r="A6" s="5" t="s">
        <v>6</v>
      </c>
      <c r="B6" s="5" t="s">
        <v>16</v>
      </c>
      <c r="C6" s="5">
        <v>0</v>
      </c>
      <c r="D6" s="5">
        <f t="shared" si="4"/>
        <v>0</v>
      </c>
      <c r="E6" s="5">
        <f t="shared" si="5"/>
        <v>0</v>
      </c>
      <c r="F6" s="5">
        <f t="shared" si="6"/>
        <v>0</v>
      </c>
      <c r="G6" s="5">
        <f t="shared" si="0"/>
        <v>0</v>
      </c>
      <c r="H6" s="5" t="s">
        <v>24</v>
      </c>
      <c r="I6" s="5" t="s">
        <v>21</v>
      </c>
    </row>
    <row r="7" spans="1:9" x14ac:dyDescent="0.15">
      <c r="A7" s="5" t="s">
        <v>31</v>
      </c>
      <c r="B7" s="5" t="s">
        <v>16</v>
      </c>
      <c r="C7" s="5">
        <v>200</v>
      </c>
      <c r="D7" s="5">
        <f t="shared" ref="D7" si="7">C7*1.5</f>
        <v>300</v>
      </c>
      <c r="E7" s="5">
        <f t="shared" ref="E7" si="8">C7*60%</f>
        <v>120</v>
      </c>
      <c r="F7" s="5">
        <f t="shared" ref="F7" si="9">C7*210%</f>
        <v>420</v>
      </c>
      <c r="G7" s="5">
        <f t="shared" ref="G7" si="10">D7*4*12</f>
        <v>14400</v>
      </c>
      <c r="H7" s="7" t="s">
        <v>30</v>
      </c>
      <c r="I7" s="5" t="s">
        <v>22</v>
      </c>
    </row>
    <row r="8" spans="1:9" x14ac:dyDescent="0.15">
      <c r="A8" s="1" t="s">
        <v>7</v>
      </c>
      <c r="B8" s="1" t="s">
        <v>17</v>
      </c>
      <c r="C8" s="1">
        <v>100</v>
      </c>
      <c r="D8" s="3">
        <f>C8</f>
        <v>100</v>
      </c>
      <c r="E8" s="1">
        <f>C8</f>
        <v>100</v>
      </c>
      <c r="F8" s="1">
        <f>C8</f>
        <v>100</v>
      </c>
      <c r="G8" s="1">
        <f t="shared" si="0"/>
        <v>4800</v>
      </c>
      <c r="H8" s="1"/>
      <c r="I8" s="1"/>
    </row>
    <row r="9" spans="1:9" x14ac:dyDescent="0.15">
      <c r="A9" s="1" t="s">
        <v>9</v>
      </c>
      <c r="B9" s="1" t="s">
        <v>17</v>
      </c>
      <c r="C9" s="1">
        <v>0</v>
      </c>
      <c r="D9" s="3">
        <f>C9</f>
        <v>0</v>
      </c>
      <c r="E9" s="1">
        <f>C9</f>
        <v>0</v>
      </c>
      <c r="F9" s="1">
        <f>C9</f>
        <v>0</v>
      </c>
      <c r="G9" s="1">
        <f t="shared" si="0"/>
        <v>0</v>
      </c>
      <c r="H9" s="1"/>
      <c r="I9" s="1"/>
    </row>
    <row r="10" spans="1:9" x14ac:dyDescent="0.15">
      <c r="A10" s="1" t="s">
        <v>18</v>
      </c>
      <c r="B10" s="1" t="s">
        <v>17</v>
      </c>
      <c r="C10" s="1">
        <v>0</v>
      </c>
      <c r="D10" s="3">
        <f>C10</f>
        <v>0</v>
      </c>
      <c r="E10" s="1">
        <f>C10</f>
        <v>0</v>
      </c>
      <c r="F10" s="1">
        <f>C10</f>
        <v>0</v>
      </c>
      <c r="G10" s="1">
        <f t="shared" si="0"/>
        <v>0</v>
      </c>
      <c r="H10" s="1"/>
      <c r="I10" s="1"/>
    </row>
    <row r="11" spans="1:9" x14ac:dyDescent="0.15">
      <c r="A11" s="2" t="s">
        <v>12</v>
      </c>
      <c r="B11" s="2"/>
      <c r="C11" s="2">
        <f>SUM(C2:C10)</f>
        <v>1400</v>
      </c>
      <c r="D11" s="2">
        <f>SUM(D2:D10)</f>
        <v>2050</v>
      </c>
      <c r="E11" s="2">
        <f>SUM(E2:E10)</f>
        <v>880</v>
      </c>
      <c r="F11" s="2">
        <f>SUM(F2:F10)</f>
        <v>2830</v>
      </c>
      <c r="G11" s="2"/>
      <c r="H11" s="2"/>
      <c r="I11" s="2"/>
    </row>
    <row r="12" spans="1:9" x14ac:dyDescent="0.15">
      <c r="A12" s="4" t="s">
        <v>11</v>
      </c>
      <c r="B12" s="4"/>
      <c r="C12" s="4">
        <f>C11*4</f>
        <v>5600</v>
      </c>
      <c r="D12" s="4">
        <f>D11*4</f>
        <v>8200</v>
      </c>
      <c r="E12" s="4">
        <f>E11*4</f>
        <v>3520</v>
      </c>
      <c r="F12" s="4">
        <f>F11*4</f>
        <v>11320</v>
      </c>
      <c r="G12" s="4"/>
      <c r="H12" s="4"/>
      <c r="I12" s="4"/>
    </row>
    <row r="13" spans="1:9" x14ac:dyDescent="0.15">
      <c r="A13" s="4" t="s">
        <v>13</v>
      </c>
      <c r="B13" s="4"/>
      <c r="C13" s="4">
        <f>C12*12</f>
        <v>67200</v>
      </c>
      <c r="D13" s="4">
        <f>D12*12</f>
        <v>98400</v>
      </c>
      <c r="E13" s="4">
        <f>E12*12</f>
        <v>42240</v>
      </c>
      <c r="F13" s="4">
        <f>F12*12</f>
        <v>135840</v>
      </c>
      <c r="G13" s="4">
        <f>SUM(G2:G10)</f>
        <v>98400</v>
      </c>
      <c r="H13" s="4"/>
      <c r="I13" s="4"/>
    </row>
    <row r="15" spans="1:9" x14ac:dyDescent="0.15">
      <c r="B15" t="s">
        <v>37</v>
      </c>
      <c r="C15" t="s">
        <v>38</v>
      </c>
    </row>
    <row r="16" spans="1:9" x14ac:dyDescent="0.15">
      <c r="B16" t="s">
        <v>36</v>
      </c>
      <c r="C16" t="s">
        <v>39</v>
      </c>
    </row>
    <row r="19" spans="4:8" x14ac:dyDescent="0.15">
      <c r="G19" s="10" t="s">
        <v>29</v>
      </c>
      <c r="H19" s="12">
        <f ca="1">TODAY()</f>
        <v>43092</v>
      </c>
    </row>
    <row r="20" spans="4:8" x14ac:dyDescent="0.15">
      <c r="D20" s="8"/>
      <c r="G20" s="11" t="s">
        <v>26</v>
      </c>
      <c r="H20" s="13">
        <f ca="1">H19-500</f>
        <v>42592</v>
      </c>
    </row>
    <row r="21" spans="4:8" x14ac:dyDescent="0.15">
      <c r="D21" s="8"/>
      <c r="G21" s="11" t="s">
        <v>27</v>
      </c>
      <c r="H21" s="13">
        <f ca="1">H19-250</f>
        <v>42842</v>
      </c>
    </row>
    <row r="22" spans="4:8" x14ac:dyDescent="0.15">
      <c r="D22" s="8"/>
      <c r="G22" s="11" t="s">
        <v>32</v>
      </c>
      <c r="H22" s="13">
        <f ca="1">H19-180</f>
        <v>42912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2017-12-23T04:31:20Z</dcterms:modified>
</cp:coreProperties>
</file>