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 hidePivotFieldList="1"/>
  <bookViews>
    <workbookView xWindow="0" yWindow="465" windowWidth="21600" windowHeight="7545" tabRatio="500"/>
  </bookViews>
  <sheets>
    <sheet name="记录" sheetId="4" r:id="rId1"/>
    <sheet name="计划" sheetId="1" r:id="rId2"/>
    <sheet name="指数估值" sheetId="2" r:id="rId3"/>
  </sheets>
  <calcPr calcId="145621" concurrentCalc="0"/>
  <pivotCaches>
    <pivotCache cacheId="5" r:id="rId4"/>
    <pivotCache cacheId="14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4" l="1"/>
  <c r="N7" i="4"/>
  <c r="P7" i="4"/>
  <c r="M6" i="4"/>
  <c r="N6" i="4"/>
  <c r="P6" i="4"/>
  <c r="M5" i="4"/>
  <c r="N5" i="4"/>
  <c r="P5" i="4"/>
  <c r="M4" i="4"/>
  <c r="N4" i="4"/>
  <c r="P4" i="4"/>
  <c r="M3" i="4"/>
  <c r="N3" i="4"/>
  <c r="P3" i="4"/>
  <c r="M2" i="4"/>
  <c r="N2" i="4"/>
  <c r="P2" i="4"/>
  <c r="M25" i="4"/>
  <c r="N25" i="4"/>
  <c r="P25" i="4"/>
  <c r="M24" i="4"/>
  <c r="N24" i="4"/>
  <c r="P24" i="4"/>
  <c r="M23" i="4"/>
  <c r="N23" i="4"/>
  <c r="P23" i="4"/>
  <c r="M22" i="4"/>
  <c r="N22" i="4"/>
  <c r="P22" i="4"/>
  <c r="M21" i="4"/>
  <c r="N21" i="4"/>
  <c r="P21" i="4"/>
  <c r="M20" i="4"/>
  <c r="N20" i="4"/>
  <c r="P20" i="4"/>
  <c r="M8" i="4"/>
  <c r="N8" i="4"/>
  <c r="P8" i="4"/>
  <c r="M9" i="4"/>
  <c r="N9" i="4"/>
  <c r="P9" i="4"/>
  <c r="M10" i="4"/>
  <c r="N10" i="4"/>
  <c r="P10" i="4"/>
  <c r="M11" i="4"/>
  <c r="N11" i="4"/>
  <c r="P11" i="4"/>
  <c r="M12" i="4"/>
  <c r="N12" i="4"/>
  <c r="P12" i="4"/>
  <c r="M13" i="4"/>
  <c r="N13" i="4"/>
  <c r="P13" i="4"/>
  <c r="M15" i="4"/>
  <c r="N15" i="4"/>
  <c r="M16" i="4"/>
  <c r="N16" i="4"/>
  <c r="M17" i="4"/>
  <c r="N17" i="4"/>
  <c r="M18" i="4"/>
  <c r="N18" i="4"/>
  <c r="M19" i="4"/>
  <c r="N19" i="4"/>
  <c r="M14" i="4"/>
  <c r="N14" i="4"/>
  <c r="P14" i="4"/>
  <c r="P15" i="4"/>
  <c r="P16" i="4"/>
  <c r="P17" i="4"/>
  <c r="P18" i="4"/>
  <c r="P19" i="4"/>
  <c r="F9" i="1"/>
  <c r="F8" i="1"/>
  <c r="F2" i="1"/>
  <c r="F3" i="1"/>
  <c r="F4" i="1"/>
  <c r="F5" i="1"/>
  <c r="F6" i="1"/>
  <c r="F7" i="1"/>
  <c r="F10" i="1"/>
  <c r="F11" i="1"/>
  <c r="F12" i="1"/>
  <c r="E12" i="1"/>
</calcChain>
</file>

<file path=xl/sharedStrings.xml><?xml version="1.0" encoding="utf-8"?>
<sst xmlns="http://schemas.openxmlformats.org/spreadsheetml/2006/main" count="407" uniqueCount="194">
  <si>
    <t>基金</t>
    <rPh sb="0" eb="1">
      <t>ad</t>
    </rPh>
    <rPh sb="1" eb="2">
      <t>qqqq</t>
    </rPh>
    <phoneticPr fontId="1" type="noConversion"/>
  </si>
  <si>
    <t>富国中证红利指数增强(100032)</t>
    <phoneticPr fontId="1" type="noConversion"/>
  </si>
  <si>
    <t>嘉实基本面50指数(160716)</t>
  </si>
  <si>
    <t>建信中证500指数增强(000478)</t>
  </si>
  <si>
    <t>国泰金龙行业混合(020003)</t>
  </si>
  <si>
    <t>嘉实泸港深精选股票(001878)</t>
  </si>
  <si>
    <t>华宝兴业标普中国A股红利机会(501029)</t>
    <phoneticPr fontId="1" type="noConversion"/>
  </si>
  <si>
    <t>备注</t>
    <rPh sb="0" eb="1">
      <t>tlf</t>
    </rPh>
    <rPh sb="1" eb="2">
      <t>iy</t>
    </rPh>
    <phoneticPr fontId="1" type="noConversion"/>
  </si>
  <si>
    <t>大盘</t>
    <rPh sb="0" eb="1">
      <t>dd</t>
    </rPh>
    <rPh sb="1" eb="2">
      <t>tel</t>
    </rPh>
    <phoneticPr fontId="1" type="noConversion"/>
  </si>
  <si>
    <t>均衡</t>
    <rPh sb="0" eb="1">
      <t>fqtq</t>
    </rPh>
    <phoneticPr fontId="1" type="noConversion"/>
  </si>
  <si>
    <t>景顺长城中证500行业中性低波动(003318)</t>
    <phoneticPr fontId="1" type="noConversion"/>
  </si>
  <si>
    <t>景顺长城泸深300增强(000311)</t>
    <phoneticPr fontId="1" type="noConversion"/>
  </si>
  <si>
    <t>定投/周</t>
    <phoneticPr fontId="1" type="noConversion"/>
  </si>
  <si>
    <t>类型</t>
  </si>
  <si>
    <t>类型</t>
    <rPh sb="0" eb="1">
      <t>od</t>
    </rPh>
    <rPh sb="1" eb="2">
      <t>gajf</t>
    </rPh>
    <phoneticPr fontId="1" type="noConversion"/>
  </si>
  <si>
    <t>低估值</t>
    <rPh sb="0" eb="1">
      <t>wqa</t>
    </rPh>
    <rPh sb="1" eb="2">
      <t>wd</t>
    </rPh>
    <rPh sb="2" eb="3">
      <t>wfhg</t>
    </rPh>
    <phoneticPr fontId="1" type="noConversion"/>
  </si>
  <si>
    <t>正常估值</t>
    <rPh sb="0" eb="1">
      <t>ghd</t>
    </rPh>
    <rPh sb="1" eb="2">
      <t>ipkh</t>
    </rPh>
    <rPh sb="2" eb="3">
      <t>wd</t>
    </rPh>
    <rPh sb="3" eb="4">
      <t>wfhg</t>
    </rPh>
    <phoneticPr fontId="1" type="noConversion"/>
  </si>
  <si>
    <t>周投金额</t>
    <rPh sb="0" eb="1">
      <t>mfk</t>
    </rPh>
    <rPh sb="1" eb="2">
      <t>rmc</t>
    </rPh>
    <rPh sb="2" eb="3">
      <t>qqpt</t>
    </rPh>
    <phoneticPr fontId="1" type="noConversion"/>
  </si>
  <si>
    <t>持有</t>
    <rPh sb="0" eb="1">
      <t>rf</t>
    </rPh>
    <rPh sb="1" eb="2">
      <t>e</t>
    </rPh>
    <phoneticPr fontId="1" type="noConversion"/>
  </si>
  <si>
    <t>计划</t>
    <rPh sb="0" eb="1">
      <t>yf</t>
    </rPh>
    <rPh sb="1" eb="2">
      <t>aj</t>
    </rPh>
    <phoneticPr fontId="1" type="noConversion"/>
  </si>
  <si>
    <t>年投估算</t>
    <rPh sb="0" eb="1">
      <t>rh</t>
    </rPh>
    <rPh sb="1" eb="2">
      <t>rmc</t>
    </rPh>
    <rPh sb="2" eb="3">
      <t>wd</t>
    </rPh>
    <rPh sb="3" eb="4">
      <t>tha</t>
    </rPh>
    <phoneticPr fontId="1" type="noConversion"/>
  </si>
  <si>
    <t>估值状态</t>
    <rPh sb="0" eb="1">
      <t>wd</t>
    </rPh>
    <rPh sb="1" eb="2">
      <t>wfhg</t>
    </rPh>
    <rPh sb="2" eb="3">
      <t>udy</t>
    </rPh>
    <rPh sb="3" eb="4">
      <t>dyn</t>
    </rPh>
    <phoneticPr fontId="1" type="noConversion"/>
  </si>
  <si>
    <t>大盘</t>
  </si>
  <si>
    <t>均衡</t>
  </si>
  <si>
    <t>总计</t>
  </si>
  <si>
    <t>泸港深</t>
  </si>
  <si>
    <t>泸港深</t>
    <rPh sb="0" eb="1">
      <t>ihn</t>
    </rPh>
    <rPh sb="1" eb="2">
      <t>iaw</t>
    </rPh>
    <rPh sb="2" eb="3">
      <t>ipw</t>
    </rPh>
    <phoneticPr fontId="1" type="noConversion"/>
  </si>
  <si>
    <t>投入比例</t>
  </si>
  <si>
    <t>周投合计</t>
  </si>
  <si>
    <t>中小盘</t>
  </si>
  <si>
    <t>中小盘</t>
    <rPh sb="0" eb="1">
      <t>kh</t>
    </rPh>
    <rPh sb="1" eb="2">
      <t>ih</t>
    </rPh>
    <rPh sb="2" eb="3">
      <t>tel</t>
    </rPh>
    <phoneticPr fontId="1" type="noConversion"/>
  </si>
  <si>
    <t>基金数</t>
  </si>
  <si>
    <t>小计</t>
    <rPh sb="0" eb="1">
      <t>ih</t>
    </rPh>
    <rPh sb="1" eb="2">
      <t>yf</t>
    </rPh>
    <phoneticPr fontId="1" type="noConversion"/>
  </si>
  <si>
    <t>主动</t>
  </si>
  <si>
    <t>主动</t>
    <rPh sb="0" eb="1">
      <t>y</t>
    </rPh>
    <rPh sb="1" eb="2">
      <t>fcl</t>
    </rPh>
    <phoneticPr fontId="1" type="noConversion"/>
  </si>
  <si>
    <t>低估值</t>
  </si>
  <si>
    <t>正常估值</t>
  </si>
  <si>
    <t>指数代码</t>
    <rPh sb="0" eb="1">
      <t>rxj</t>
    </rPh>
    <rPh sb="1" eb="2">
      <t>ovt</t>
    </rPh>
    <rPh sb="2" eb="3">
      <t>wadc</t>
    </rPh>
    <phoneticPr fontId="1" type="noConversion"/>
  </si>
  <si>
    <t>指数名称</t>
    <rPh sb="0" eb="1">
      <t>rxj</t>
    </rPh>
    <rPh sb="1" eb="2">
      <t>ovt</t>
    </rPh>
    <rPh sb="2" eb="3">
      <t>qk</t>
    </rPh>
    <rPh sb="3" eb="4">
      <t>tq</t>
    </rPh>
    <phoneticPr fontId="1" type="noConversion"/>
  </si>
  <si>
    <t>参考指标</t>
    <rPh sb="0" eb="1">
      <t>cdft</t>
    </rPh>
    <rPh sb="2" eb="3">
      <t>rxsf</t>
    </rPh>
    <phoneticPr fontId="1" type="noConversion"/>
  </si>
  <si>
    <t>低估阈值</t>
    <rPh sb="0" eb="1">
      <t>wqa</t>
    </rPh>
    <rPh sb="1" eb="2">
      <t>wd</t>
    </rPh>
    <rPh sb="2" eb="3">
      <t>uak</t>
    </rPh>
    <rPh sb="3" eb="4">
      <t>wfhg</t>
    </rPh>
    <phoneticPr fontId="1" type="noConversion"/>
  </si>
  <si>
    <t>高估阈值</t>
    <rPh sb="0" eb="1">
      <t>ym</t>
    </rPh>
    <rPh sb="1" eb="2">
      <t>wd</t>
    </rPh>
    <rPh sb="2" eb="3">
      <t>uak</t>
    </rPh>
    <rPh sb="3" eb="4">
      <t>wfhg</t>
    </rPh>
    <phoneticPr fontId="1" type="noConversion"/>
  </si>
  <si>
    <t>场内基金</t>
    <rPh sb="0" eb="1">
      <t>fnrt</t>
    </rPh>
    <rPh sb="1" eb="2">
      <t>mw</t>
    </rPh>
    <rPh sb="2" eb="3">
      <t>ad</t>
    </rPh>
    <rPh sb="3" eb="4">
      <t>qqqq</t>
    </rPh>
    <phoneticPr fontId="1" type="noConversion"/>
  </si>
  <si>
    <t>场外基金</t>
    <rPh sb="0" eb="1">
      <t>fnrt</t>
    </rPh>
    <rPh sb="1" eb="2">
      <t>qh</t>
    </rPh>
    <rPh sb="2" eb="3">
      <t>adq</t>
    </rPh>
    <phoneticPr fontId="1" type="noConversion"/>
  </si>
  <si>
    <t>000015</t>
    <phoneticPr fontId="1" type="noConversion"/>
  </si>
  <si>
    <t>000170</t>
    <phoneticPr fontId="1" type="noConversion"/>
  </si>
  <si>
    <t>399550</t>
    <phoneticPr fontId="1" type="noConversion"/>
  </si>
  <si>
    <t>000925</t>
    <phoneticPr fontId="1" type="noConversion"/>
  </si>
  <si>
    <t>000016</t>
    <phoneticPr fontId="1" type="noConversion"/>
  </si>
  <si>
    <t>HIS</t>
    <phoneticPr fontId="1" type="noConversion"/>
  </si>
  <si>
    <t>HSCEI</t>
    <phoneticPr fontId="1" type="noConversion"/>
  </si>
  <si>
    <t>000010</t>
    <phoneticPr fontId="1" type="noConversion"/>
  </si>
  <si>
    <t>上证红利</t>
    <rPh sb="0" eb="1">
      <t>h</t>
    </rPh>
    <rPh sb="1" eb="2">
      <t>ygh</t>
    </rPh>
    <rPh sb="2" eb="3">
      <t>xa</t>
    </rPh>
    <rPh sb="3" eb="4">
      <t>tjh</t>
    </rPh>
    <phoneticPr fontId="1" type="noConversion"/>
  </si>
  <si>
    <t>50AH优选</t>
    <rPh sb="4" eb="5">
      <t>wdn</t>
    </rPh>
    <rPh sb="5" eb="6">
      <t>tfqp</t>
    </rPh>
    <phoneticPr fontId="1" type="noConversion"/>
  </si>
  <si>
    <t>央视50</t>
    <rPh sb="0" eb="1">
      <t>mdpy</t>
    </rPh>
    <phoneticPr fontId="1" type="noConversion"/>
  </si>
  <si>
    <t>中证红利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</si>
  <si>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基本面50</t>
    <rPh sb="0" eb="1">
      <t>ad</t>
    </rPh>
    <rPh sb="1" eb="2">
      <t>sg</t>
    </rPh>
    <rPh sb="2" eb="3">
      <t>dm</t>
    </rPh>
    <phoneticPr fontId="1" type="noConversion"/>
  </si>
  <si>
    <t>上证50</t>
    <rPh sb="0" eb="1">
      <t>h</t>
    </rPh>
    <rPh sb="1" eb="2">
      <t>ygh</t>
    </rPh>
    <phoneticPr fontId="1" type="noConversion"/>
  </si>
  <si>
    <t>399922</t>
    <phoneticPr fontId="1" type="noConversion"/>
  </si>
  <si>
    <t>上证180</t>
    <rPh sb="0" eb="1">
      <t>h</t>
    </rPh>
    <rPh sb="1" eb="2">
      <t>ygh</t>
    </rPh>
    <phoneticPr fontId="1" type="noConversion"/>
  </si>
  <si>
    <t>恒生指数</t>
    <rPh sb="0" eb="1">
      <t>ngj</t>
    </rPh>
    <rPh sb="1" eb="2">
      <t>tg</t>
    </rPh>
    <rPh sb="2" eb="3">
      <t>rxj</t>
    </rPh>
    <rPh sb="3" eb="4">
      <t>ovt</t>
    </rPh>
    <phoneticPr fontId="1" type="noConversion"/>
  </si>
  <si>
    <t>H股指数</t>
    <rPh sb="1" eb="2">
      <t>emc</t>
    </rPh>
    <rPh sb="2" eb="3">
      <t>rxj</t>
    </rPh>
    <rPh sb="3" eb="4">
      <t>ovt</t>
    </rPh>
    <phoneticPr fontId="1" type="noConversion"/>
  </si>
  <si>
    <t>盈利收益率</t>
    <rPh sb="0" eb="1">
      <t>ecl</t>
    </rPh>
    <rPh sb="1" eb="2">
      <t>tjh</t>
    </rPh>
    <rPh sb="2" eb="3">
      <t>nh</t>
    </rPh>
    <rPh sb="3" eb="4">
      <t>uwl</t>
    </rPh>
    <rPh sb="4" eb="5">
      <t>yx</t>
    </rPh>
    <phoneticPr fontId="1" type="noConversion"/>
  </si>
  <si>
    <t>盈利收益率法：10%进入低估，6.4%进入高估为准进行计算，H股指数11%进入低估，7.04%进入高估。</t>
    <rPh sb="0" eb="1">
      <t>ectj</t>
    </rPh>
    <rPh sb="2" eb="3">
      <t>nhuw</t>
    </rPh>
    <rPh sb="4" eb="5">
      <t>yx</t>
    </rPh>
    <rPh sb="5" eb="6">
      <t>if</t>
    </rPh>
    <rPh sb="10" eb="11">
      <t>fj</t>
    </rPh>
    <rPh sb="11" eb="12">
      <t>ty</t>
    </rPh>
    <rPh sb="12" eb="13">
      <t>wqa</t>
    </rPh>
    <rPh sb="13" eb="14">
      <t>wd</t>
    </rPh>
    <rPh sb="19" eb="20">
      <t>fj</t>
    </rPh>
    <rPh sb="20" eb="21">
      <t>ty</t>
    </rPh>
    <rPh sb="21" eb="22">
      <t>ym</t>
    </rPh>
    <rPh sb="22" eb="23">
      <t>wd</t>
    </rPh>
    <rPh sb="23" eb="24">
      <t>o</t>
    </rPh>
    <rPh sb="24" eb="25">
      <t>uwy</t>
    </rPh>
    <rPh sb="25" eb="26">
      <t>fj</t>
    </rPh>
    <rPh sb="26" eb="27">
      <t>tf</t>
    </rPh>
    <rPh sb="27" eb="28">
      <t>yf</t>
    </rPh>
    <rPh sb="28" eb="29">
      <t>tha</t>
    </rPh>
    <rPh sb="31" eb="32">
      <t>emc</t>
    </rPh>
    <rPh sb="32" eb="33">
      <t>rxj</t>
    </rPh>
    <rPh sb="33" eb="34">
      <t>ovt</t>
    </rPh>
    <rPh sb="37" eb="38">
      <t>fj</t>
    </rPh>
    <rPh sb="38" eb="39">
      <t>ty</t>
    </rPh>
    <rPh sb="39" eb="40">
      <t>wqa</t>
    </rPh>
    <rPh sb="40" eb="41">
      <t>wd</t>
    </rPh>
    <rPh sb="47" eb="48">
      <t>fj</t>
    </rPh>
    <rPh sb="48" eb="49">
      <t>ty</t>
    </rPh>
    <rPh sb="49" eb="50">
      <t>ym</t>
    </rPh>
    <rPh sb="50" eb="51">
      <t>wd</t>
    </rPh>
    <phoneticPr fontId="1" type="noConversion"/>
  </si>
  <si>
    <t>国债利率*2</t>
    <rPh sb="0" eb="1">
      <t>lgy</t>
    </rPh>
    <rPh sb="1" eb="2">
      <t>wgmy</t>
    </rPh>
    <rPh sb="2" eb="3">
      <t>tjyx</t>
    </rPh>
    <phoneticPr fontId="1" type="noConversion"/>
  </si>
  <si>
    <t>7%(市净率1.5)</t>
    <rPh sb="3" eb="4">
      <t>ymhj</t>
    </rPh>
    <rPh sb="4" eb="5">
      <t>uqv</t>
    </rPh>
    <rPh sb="5" eb="6">
      <t>yx</t>
    </rPh>
    <phoneticPr fontId="1" type="noConversion"/>
  </si>
  <si>
    <t>国债利率*2*1.1</t>
    <rPh sb="0" eb="1">
      <t>lgy</t>
    </rPh>
    <rPh sb="1" eb="2">
      <t>wgmy</t>
    </rPh>
    <rPh sb="2" eb="3">
      <t>tjyx</t>
    </rPh>
    <phoneticPr fontId="1" type="noConversion"/>
  </si>
  <si>
    <t>510880</t>
    <phoneticPr fontId="1" type="noConversion"/>
  </si>
  <si>
    <t>*</t>
    <phoneticPr fontId="1" type="noConversion"/>
  </si>
  <si>
    <t>501050</t>
    <phoneticPr fontId="1" type="noConversion"/>
  </si>
  <si>
    <t>165321</t>
    <phoneticPr fontId="1" type="noConversion"/>
  </si>
  <si>
    <t>100032</t>
    <phoneticPr fontId="1" type="noConversion"/>
  </si>
  <si>
    <t>160716</t>
    <phoneticPr fontId="1" type="noConversion"/>
  </si>
  <si>
    <t>510050</t>
    <phoneticPr fontId="1" type="noConversion"/>
  </si>
  <si>
    <t>110003</t>
    <phoneticPr fontId="1" type="noConversion"/>
  </si>
  <si>
    <t>510180</t>
    <phoneticPr fontId="1" type="noConversion"/>
  </si>
  <si>
    <t>040180</t>
    <phoneticPr fontId="1" type="noConversion"/>
  </si>
  <si>
    <t>159920</t>
    <phoneticPr fontId="1" type="noConversion"/>
  </si>
  <si>
    <t>164705</t>
    <phoneticPr fontId="1" type="noConversion"/>
  </si>
  <si>
    <t>510990</t>
    <phoneticPr fontId="1" type="noConversion"/>
  </si>
  <si>
    <t>110031</t>
    <phoneticPr fontId="1" type="noConversion"/>
  </si>
  <si>
    <t>CSPSADRP</t>
    <phoneticPr fontId="1" type="noConversion"/>
  </si>
  <si>
    <t>红利机会</t>
    <rPh sb="0" eb="1">
      <t>xa</t>
    </rPh>
    <rPh sb="1" eb="2">
      <t>tjh</t>
    </rPh>
    <rPh sb="2" eb="3">
      <t>sm</t>
    </rPh>
    <rPh sb="3" eb="4">
      <t>wf</t>
    </rPh>
    <phoneticPr fontId="1" type="noConversion"/>
  </si>
  <si>
    <t>市盈率</t>
    <rPh sb="0" eb="1">
      <t>ymhj</t>
    </rPh>
    <rPh sb="1" eb="2">
      <t>ecl</t>
    </rPh>
    <rPh sb="2" eb="3">
      <t>yx</t>
    </rPh>
    <phoneticPr fontId="1" type="noConversion"/>
  </si>
  <si>
    <t>501029</t>
    <phoneticPr fontId="1" type="noConversion"/>
  </si>
  <si>
    <t>399905</t>
    <phoneticPr fontId="1" type="noConversion"/>
  </si>
  <si>
    <t>161017</t>
    <phoneticPr fontId="1" type="noConversion"/>
  </si>
  <si>
    <t>000478</t>
    <phoneticPr fontId="1" type="noConversion"/>
  </si>
  <si>
    <t>000300</t>
    <phoneticPr fontId="1" type="noConversion"/>
  </si>
  <si>
    <t>泸深300</t>
    <rPh sb="0" eb="1">
      <t>ihn</t>
    </rPh>
    <rPh sb="1" eb="2">
      <t>ipw</t>
    </rPh>
    <phoneticPr fontId="1" type="noConversion"/>
  </si>
  <si>
    <t>510300</t>
    <phoneticPr fontId="1" type="noConversion"/>
  </si>
  <si>
    <t>160706</t>
    <phoneticPr fontId="1" type="noConversion"/>
  </si>
  <si>
    <t>000931</t>
    <phoneticPr fontId="1" type="noConversion"/>
  </si>
  <si>
    <t>可选消费</t>
    <rPh sb="0" eb="1">
      <t>sk</t>
    </rPh>
    <rPh sb="1" eb="2">
      <t>tfqp</t>
    </rPh>
    <rPh sb="2" eb="3">
      <t>iie</t>
    </rPh>
    <rPh sb="3" eb="4">
      <t>xjm</t>
    </rPh>
    <phoneticPr fontId="1" type="noConversion"/>
  </si>
  <si>
    <t>159936</t>
    <phoneticPr fontId="1" type="noConversion"/>
  </si>
  <si>
    <t>001133</t>
    <phoneticPr fontId="1" type="noConversion"/>
  </si>
  <si>
    <t>399004</t>
    <phoneticPr fontId="1" type="noConversion"/>
  </si>
  <si>
    <t>深圳100R</t>
    <rPh sb="0" eb="1">
      <t>ipw</t>
    </rPh>
    <rPh sb="1" eb="2">
      <t>fkh</t>
    </rPh>
    <phoneticPr fontId="1" type="noConversion"/>
  </si>
  <si>
    <t>159901</t>
    <phoneticPr fontId="1" type="noConversion"/>
  </si>
  <si>
    <t>121099</t>
    <phoneticPr fontId="1" type="noConversion"/>
  </si>
  <si>
    <t>399001</t>
    <phoneticPr fontId="1" type="noConversion"/>
  </si>
  <si>
    <t>深圳成指</t>
    <rPh sb="0" eb="1">
      <t>ipw</t>
    </rPh>
    <rPh sb="1" eb="2">
      <t>fkh</t>
    </rPh>
    <rPh sb="2" eb="3">
      <t>dn</t>
    </rPh>
    <rPh sb="3" eb="4">
      <t>rxj</t>
    </rPh>
    <phoneticPr fontId="1" type="noConversion"/>
  </si>
  <si>
    <t>159943</t>
    <phoneticPr fontId="1" type="noConversion"/>
  </si>
  <si>
    <t>163109</t>
    <phoneticPr fontId="1" type="noConversion"/>
  </si>
  <si>
    <t>399812</t>
    <phoneticPr fontId="1" type="noConversion"/>
  </si>
  <si>
    <t>中证养老</t>
    <rPh sb="0" eb="1">
      <t>kh</t>
    </rPh>
    <rPh sb="1" eb="2">
      <t>ygh</t>
    </rPh>
    <rPh sb="2" eb="3">
      <t>udy</t>
    </rPh>
    <rPh sb="3" eb="4">
      <t>ftx</t>
    </rPh>
    <phoneticPr fontId="1" type="noConversion"/>
  </si>
  <si>
    <t>000968</t>
    <phoneticPr fontId="1" type="noConversion"/>
  </si>
  <si>
    <t>000932</t>
    <phoneticPr fontId="1" type="noConversion"/>
  </si>
  <si>
    <t>中证消费</t>
    <rPh sb="0" eb="1">
      <t>kh</t>
    </rPh>
    <rPh sb="1" eb="2">
      <t>ygh</t>
    </rPh>
    <rPh sb="2" eb="3">
      <t>iie</t>
    </rPh>
    <rPh sb="3" eb="4">
      <t>xjm</t>
    </rPh>
    <phoneticPr fontId="1" type="noConversion"/>
  </si>
  <si>
    <t>159928</t>
    <phoneticPr fontId="1" type="noConversion"/>
  </si>
  <si>
    <t>000248</t>
    <phoneticPr fontId="1" type="noConversion"/>
  </si>
  <si>
    <t>中证500</t>
    <rPh sb="0" eb="1">
      <t>kh</t>
    </rPh>
    <rPh sb="1" eb="2">
      <t>ygh</t>
    </rPh>
    <phoneticPr fontId="1" type="noConversion"/>
  </si>
  <si>
    <t>510500</t>
    <phoneticPr fontId="1" type="noConversion"/>
  </si>
  <si>
    <t>160119</t>
    <phoneticPr fontId="1" type="noConversion"/>
  </si>
  <si>
    <t>000978</t>
    <phoneticPr fontId="1" type="noConversion"/>
  </si>
  <si>
    <t>中证医药</t>
    <rPh sb="0" eb="1">
      <t>khyg</t>
    </rPh>
    <rPh sb="1" eb="2">
      <t>ygh</t>
    </rPh>
    <rPh sb="2" eb="3">
      <t>atax</t>
    </rPh>
    <phoneticPr fontId="1" type="noConversion"/>
  </si>
  <si>
    <t>000059</t>
    <phoneticPr fontId="1" type="noConversion"/>
  </si>
  <si>
    <t>399006</t>
    <phoneticPr fontId="1" type="noConversion"/>
  </si>
  <si>
    <t>创业板指</t>
    <rPh sb="0" eb="1">
      <t>wbog</t>
    </rPh>
    <rPh sb="2" eb="3">
      <t>src</t>
    </rPh>
    <rPh sb="3" eb="4">
      <t>rxj</t>
    </rPh>
    <phoneticPr fontId="1" type="noConversion"/>
  </si>
  <si>
    <t>159915</t>
    <phoneticPr fontId="1" type="noConversion"/>
  </si>
  <si>
    <t>161022</t>
    <phoneticPr fontId="1" type="noConversion"/>
  </si>
  <si>
    <t>NDX</t>
    <phoneticPr fontId="1" type="noConversion"/>
  </si>
  <si>
    <t>纳斯达克100</t>
    <rPh sb="0" eb="1">
      <t>xmw</t>
    </rPh>
    <rPh sb="1" eb="2">
      <t>adwr</t>
    </rPh>
    <rPh sb="2" eb="3">
      <t>dp</t>
    </rPh>
    <rPh sb="3" eb="4">
      <t>dq</t>
    </rPh>
    <phoneticPr fontId="1" type="noConversion"/>
  </si>
  <si>
    <t>513100</t>
    <phoneticPr fontId="1" type="noConversion"/>
  </si>
  <si>
    <t>160213</t>
    <phoneticPr fontId="1" type="noConversion"/>
  </si>
  <si>
    <t>SPX</t>
    <phoneticPr fontId="1" type="noConversion"/>
  </si>
  <si>
    <t>标普500</t>
    <rPh sb="0" eb="1">
      <t>sfi</t>
    </rPh>
    <rPh sb="1" eb="2">
      <t>uo</t>
    </rPh>
    <phoneticPr fontId="1" type="noConversion"/>
  </si>
  <si>
    <t>513500</t>
    <phoneticPr fontId="1" type="noConversion"/>
  </si>
  <si>
    <t>050025</t>
    <phoneticPr fontId="1" type="noConversion"/>
  </si>
  <si>
    <t>399919</t>
    <phoneticPr fontId="1" type="noConversion"/>
  </si>
  <si>
    <t>泸深300价值</t>
    <rPh sb="0" eb="1">
      <t>ihn</t>
    </rPh>
    <rPh sb="1" eb="2">
      <t>ipw</t>
    </rPh>
    <rPh sb="5" eb="6">
      <t>wwj</t>
    </rPh>
    <rPh sb="6" eb="7">
      <t>wfhg</t>
    </rPh>
    <phoneticPr fontId="1" type="noConversion"/>
  </si>
  <si>
    <t>17(市净率2)</t>
    <rPh sb="3" eb="4">
      <t>ymhj</t>
    </rPh>
    <rPh sb="4" eb="5">
      <t>uqv</t>
    </rPh>
    <rPh sb="5" eb="6">
      <t>yx</t>
    </rPh>
    <phoneticPr fontId="1" type="noConversion"/>
  </si>
  <si>
    <t>310398</t>
    <phoneticPr fontId="1" type="noConversion"/>
  </si>
  <si>
    <t>399701</t>
    <phoneticPr fontId="1" type="noConversion"/>
  </si>
  <si>
    <t>基本面60</t>
    <rPh sb="0" eb="1">
      <t>adsg</t>
    </rPh>
    <rPh sb="2" eb="3">
      <t>dm</t>
    </rPh>
    <phoneticPr fontId="1" type="noConversion"/>
  </si>
  <si>
    <t>159916</t>
    <phoneticPr fontId="1" type="noConversion"/>
  </si>
  <si>
    <t>399702</t>
    <phoneticPr fontId="1" type="noConversion"/>
  </si>
  <si>
    <t>基本面120</t>
    <rPh sb="0" eb="1">
      <t>ad</t>
    </rPh>
    <rPh sb="1" eb="2">
      <t>sg</t>
    </rPh>
    <rPh sb="2" eb="3">
      <t>dm</t>
    </rPh>
    <phoneticPr fontId="1" type="noConversion"/>
  </si>
  <si>
    <t>159910</t>
    <phoneticPr fontId="1" type="noConversion"/>
  </si>
  <si>
    <t>070023</t>
    <phoneticPr fontId="1" type="noConversion"/>
  </si>
  <si>
    <t>530015</t>
    <phoneticPr fontId="1" type="noConversion"/>
  </si>
  <si>
    <t>003318</t>
    <phoneticPr fontId="1" type="noConversion"/>
  </si>
  <si>
    <t>中证500低波动</t>
    <rPh sb="0" eb="1">
      <t>kh</t>
    </rPh>
    <rPh sb="1" eb="2">
      <t>ygh</t>
    </rPh>
    <rPh sb="5" eb="6">
      <t>wqa</t>
    </rPh>
    <rPh sb="6" eb="7">
      <t>ihc</t>
    </rPh>
    <rPh sb="7" eb="8">
      <t>fcl</t>
    </rPh>
    <phoneticPr fontId="1" type="noConversion"/>
  </si>
  <si>
    <t>003318</t>
    <phoneticPr fontId="1" type="noConversion"/>
  </si>
  <si>
    <t>399975</t>
    <phoneticPr fontId="1" type="noConversion"/>
  </si>
  <si>
    <t>地产行业</t>
    <rPh sb="0" eb="1">
      <t>f</t>
    </rPh>
    <rPh sb="1" eb="2">
      <t>u</t>
    </rPh>
    <rPh sb="2" eb="3">
      <t>tf</t>
    </rPh>
    <rPh sb="3" eb="4">
      <t>og</t>
    </rPh>
    <phoneticPr fontId="1" type="noConversion"/>
  </si>
  <si>
    <t>市净率</t>
    <rPh sb="0" eb="1">
      <t>ymhj</t>
    </rPh>
    <rPh sb="1" eb="2">
      <t>uqv</t>
    </rPh>
    <rPh sb="2" eb="3">
      <t>yx</t>
    </rPh>
    <phoneticPr fontId="1" type="noConversion"/>
  </si>
  <si>
    <t>160218</t>
    <phoneticPr fontId="1" type="noConversion"/>
  </si>
  <si>
    <t>162411</t>
    <phoneticPr fontId="1" type="noConversion"/>
  </si>
  <si>
    <t>162411</t>
    <phoneticPr fontId="1" type="noConversion"/>
  </si>
  <si>
    <t>399241</t>
    <phoneticPr fontId="1" type="noConversion"/>
  </si>
  <si>
    <t>证券公司</t>
    <rPh sb="0" eb="1">
      <t>ygh</t>
    </rPh>
    <rPh sb="1" eb="2">
      <t>udv</t>
    </rPh>
    <rPh sb="2" eb="3">
      <t>wcng</t>
    </rPh>
    <phoneticPr fontId="1" type="noConversion"/>
  </si>
  <si>
    <t>512000</t>
    <phoneticPr fontId="1" type="noConversion"/>
  </si>
  <si>
    <t>161720</t>
    <phoneticPr fontId="1" type="noConversion"/>
  </si>
  <si>
    <t>399967</t>
    <phoneticPr fontId="1" type="noConversion"/>
  </si>
  <si>
    <t>军工行业</t>
    <rPh sb="0" eb="1">
      <t>pl</t>
    </rPh>
    <rPh sb="1" eb="2">
      <t>a</t>
    </rPh>
    <rPh sb="2" eb="3">
      <t>tf</t>
    </rPh>
    <rPh sb="3" eb="4">
      <t>og</t>
    </rPh>
    <phoneticPr fontId="1" type="noConversion"/>
  </si>
  <si>
    <t>512680</t>
    <phoneticPr fontId="1" type="noConversion"/>
  </si>
  <si>
    <t>161024</t>
    <phoneticPr fontId="1" type="noConversion"/>
  </si>
  <si>
    <t>000827</t>
    <phoneticPr fontId="1" type="noConversion"/>
  </si>
  <si>
    <t>环保行业</t>
    <rPh sb="0" eb="1">
      <t>ggi</t>
    </rPh>
    <rPh sb="1" eb="2">
      <t>wk</t>
    </rPh>
    <rPh sb="2" eb="3">
      <t>tf</t>
    </rPh>
    <rPh sb="3" eb="4">
      <t>og</t>
    </rPh>
    <phoneticPr fontId="1" type="noConversion"/>
  </si>
  <si>
    <t>001064</t>
    <phoneticPr fontId="1" type="noConversion"/>
  </si>
  <si>
    <t>512580</t>
    <phoneticPr fontId="1" type="noConversion"/>
  </si>
  <si>
    <t>中证500增强</t>
    <rPh sb="0" eb="1">
      <t>kh</t>
    </rPh>
    <rPh sb="1" eb="2">
      <t>ygh</t>
    </rPh>
    <rPh sb="5" eb="6">
      <t>fu</t>
    </rPh>
    <rPh sb="6" eb="7">
      <t>xk</t>
    </rPh>
    <phoneticPr fontId="1" type="noConversion"/>
  </si>
  <si>
    <t>泸深300增强</t>
    <rPh sb="0" eb="1">
      <t>ihn</t>
    </rPh>
    <rPh sb="1" eb="2">
      <t>ipw</t>
    </rPh>
    <rPh sb="5" eb="6">
      <t>fu</t>
    </rPh>
    <rPh sb="6" eb="7">
      <t>xk</t>
    </rPh>
    <phoneticPr fontId="1" type="noConversion"/>
  </si>
  <si>
    <t>No.</t>
    <phoneticPr fontId="1" type="noConversion"/>
  </si>
  <si>
    <t>华宝油气</t>
    <rPh sb="0" eb="1">
      <t>wxf</t>
    </rPh>
    <rPh sb="1" eb="2">
      <t>pgy</t>
    </rPh>
    <rPh sb="2" eb="3">
      <t>img</t>
    </rPh>
    <rPh sb="3" eb="4">
      <t>rnb</t>
    </rPh>
    <phoneticPr fontId="1" type="noConversion"/>
  </si>
  <si>
    <t>建信深证基本面60ETF联接(530015)</t>
    <rPh sb="0" eb="1">
      <t>vfhp</t>
    </rPh>
    <rPh sb="1" eb="2">
      <t>wy</t>
    </rPh>
    <rPh sb="2" eb="3">
      <t>ipw</t>
    </rPh>
    <rPh sb="3" eb="4">
      <t>ygh</t>
    </rPh>
    <rPh sb="4" eb="5">
      <t>ad</t>
    </rPh>
    <rPh sb="5" eb="6">
      <t>sg</t>
    </rPh>
    <rPh sb="6" eb="7">
      <t>dm</t>
    </rPh>
    <rPh sb="12" eb="13">
      <t>bu</t>
    </rPh>
    <rPh sb="13" eb="14">
      <t>ruv</t>
    </rPh>
    <phoneticPr fontId="1" type="noConversion"/>
  </si>
  <si>
    <t>混合</t>
  </si>
  <si>
    <t>混合</t>
    <rPh sb="0" eb="1">
      <t>ijx</t>
    </rPh>
    <rPh sb="1" eb="2">
      <t>wgk</t>
    </rPh>
    <phoneticPr fontId="1" type="noConversion"/>
  </si>
  <si>
    <t>暂时</t>
    <rPh sb="0" eb="1">
      <t>lrj</t>
    </rPh>
    <rPh sb="1" eb="2">
      <t>jf</t>
    </rPh>
    <phoneticPr fontId="1" type="noConversion"/>
  </si>
  <si>
    <t>申万菱泸深300价值(310398)</t>
    <rPh sb="0" eb="1">
      <t>jhy</t>
    </rPh>
    <rPh sb="1" eb="2">
      <t>dnv</t>
    </rPh>
    <rPh sb="2" eb="3">
      <t>afw</t>
    </rPh>
    <rPh sb="3" eb="4">
      <t>ihn</t>
    </rPh>
    <rPh sb="4" eb="5">
      <t>ipw</t>
    </rPh>
    <rPh sb="8" eb="9">
      <t>wwj</t>
    </rPh>
    <rPh sb="9" eb="10">
      <t>wfhg</t>
    </rPh>
    <phoneticPr fontId="1" type="noConversion"/>
  </si>
  <si>
    <t>大盘6/中小盘4</t>
    <rPh sb="0" eb="1">
      <t>dd</t>
    </rPh>
    <rPh sb="1" eb="2">
      <t>tel</t>
    </rPh>
    <phoneticPr fontId="1" type="noConversion"/>
  </si>
  <si>
    <t>定投基数</t>
    <phoneticPr fontId="1" type="noConversion"/>
  </si>
  <si>
    <t>定投幂</t>
    <phoneticPr fontId="1" type="noConversion"/>
  </si>
  <si>
    <t>定投比率</t>
    <phoneticPr fontId="1" type="noConversion"/>
  </si>
  <si>
    <t>定投额</t>
    <phoneticPr fontId="1" type="noConversion"/>
  </si>
  <si>
    <t>首投指标</t>
    <phoneticPr fontId="1" type="noConversion"/>
  </si>
  <si>
    <t>实投</t>
    <phoneticPr fontId="1" type="noConversion"/>
  </si>
  <si>
    <t>差额</t>
    <phoneticPr fontId="1" type="noConversion"/>
  </si>
  <si>
    <t>大盘6/中小盘4</t>
  </si>
  <si>
    <t>前日指数指标</t>
    <phoneticPr fontId="1" type="noConversion"/>
  </si>
  <si>
    <t>行标签</t>
  </si>
  <si>
    <t>定投日期</t>
    <rPh sb="0" eb="1">
      <t>pg</t>
    </rPh>
    <rPh sb="1" eb="2">
      <t>rmc</t>
    </rPh>
    <phoneticPr fontId="1" type="noConversion"/>
  </si>
  <si>
    <t>红利机会</t>
  </si>
  <si>
    <t>基本面60</t>
  </si>
  <si>
    <t>泸深300价值</t>
  </si>
  <si>
    <t>中证500低波动</t>
  </si>
  <si>
    <t>中证500增强</t>
  </si>
  <si>
    <t>中证红利</t>
  </si>
  <si>
    <t>求和项:定投额</t>
  </si>
  <si>
    <t>计数项:实投</t>
  </si>
  <si>
    <t>求和项:差额</t>
  </si>
  <si>
    <t>求和项:前日指数指标</t>
  </si>
  <si>
    <t>列标签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</si>
</sst>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_ "/>
    <numFmt numFmtId="178" formatCode="0_ ;[Red]\-0\ "/>
    <numFmt numFmtId="179" formatCode="0.00_ ;[Red]\-0.00\ "/>
    <numFmt numFmtId="180" formatCode="yyyy/mm/dd"/>
  </numFmts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rgb="FF00B05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9" fontId="0" fillId="0" borderId="0" xfId="0" applyNumberFormat="1"/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49" fontId="7" fillId="0" borderId="0" xfId="0" applyNumberFormat="1" applyFont="1"/>
    <xf numFmtId="0" fontId="7" fillId="0" borderId="0" xfId="0" applyFont="1"/>
    <xf numFmtId="176" fontId="7" fillId="0" borderId="0" xfId="0" applyNumberFormat="1" applyFont="1"/>
    <xf numFmtId="177" fontId="7" fillId="0" borderId="0" xfId="0" applyNumberFormat="1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49" fontId="8" fillId="8" borderId="1" xfId="0" applyNumberFormat="1" applyFont="1" applyFill="1" applyBorder="1" applyAlignment="1">
      <alignment horizontal="center" vertical="center"/>
    </xf>
    <xf numFmtId="49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vertical="center"/>
    </xf>
    <xf numFmtId="176" fontId="7" fillId="8" borderId="1" xfId="0" applyNumberFormat="1" applyFont="1" applyFill="1" applyBorder="1" applyAlignment="1">
      <alignment vertical="center"/>
    </xf>
    <xf numFmtId="177" fontId="7" fillId="8" borderId="1" xfId="0" applyNumberFormat="1" applyFont="1" applyFill="1" applyBorder="1" applyAlignment="1">
      <alignment vertical="center"/>
    </xf>
    <xf numFmtId="0" fontId="9" fillId="8" borderId="1" xfId="0" applyFont="1" applyFill="1" applyBorder="1" applyAlignment="1">
      <alignment horizontal="center" vertical="center"/>
    </xf>
    <xf numFmtId="49" fontId="8" fillId="8" borderId="1" xfId="0" quotePrefix="1" applyNumberFormat="1" applyFont="1" applyFill="1" applyBorder="1" applyAlignment="1">
      <alignment horizontal="center" vertical="center"/>
    </xf>
    <xf numFmtId="178" fontId="7" fillId="0" borderId="0" xfId="0" applyNumberFormat="1" applyFont="1"/>
    <xf numFmtId="178" fontId="7" fillId="2" borderId="1" xfId="0" applyNumberFormat="1" applyFont="1" applyFill="1" applyBorder="1" applyAlignment="1">
      <alignment horizontal="center" vertical="center" wrapText="1"/>
    </xf>
    <xf numFmtId="178" fontId="7" fillId="8" borderId="1" xfId="0" applyNumberFormat="1" applyFont="1" applyFill="1" applyBorder="1" applyAlignment="1">
      <alignment vertical="center"/>
    </xf>
    <xf numFmtId="179" fontId="7" fillId="0" borderId="0" xfId="0" applyNumberFormat="1" applyFont="1"/>
    <xf numFmtId="179" fontId="7" fillId="2" borderId="1" xfId="0" applyNumberFormat="1" applyFont="1" applyFill="1" applyBorder="1" applyAlignment="1">
      <alignment horizontal="center" vertical="center" wrapText="1"/>
    </xf>
    <xf numFmtId="180" fontId="7" fillId="0" borderId="0" xfId="0" applyNumberFormat="1" applyFont="1"/>
    <xf numFmtId="0" fontId="4" fillId="0" borderId="0" xfId="0" applyFont="1" applyAlignment="1">
      <alignment horizontal="center" vertical="center" wrapText="1"/>
    </xf>
    <xf numFmtId="180" fontId="0" fillId="0" borderId="0" xfId="0" applyNumberFormat="1" applyAlignment="1">
      <alignment horizontal="left"/>
    </xf>
    <xf numFmtId="180" fontId="4" fillId="2" borderId="1" xfId="0" applyNumberFormat="1" applyFont="1" applyFill="1" applyBorder="1" applyAlignment="1">
      <alignment horizontal="center" vertical="center" wrapText="1"/>
    </xf>
    <xf numFmtId="49" fontId="8" fillId="9" borderId="1" xfId="0" quotePrefix="1" applyNumberFormat="1" applyFont="1" applyFill="1" applyBorder="1" applyAlignment="1">
      <alignment horizontal="center" vertical="center"/>
    </xf>
    <xf numFmtId="49" fontId="8" fillId="9" borderId="1" xfId="0" applyNumberFormat="1" applyFont="1" applyFill="1" applyBorder="1" applyAlignment="1">
      <alignment horizontal="left" vertical="center"/>
    </xf>
    <xf numFmtId="49" fontId="8" fillId="9" borderId="1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176" fontId="7" fillId="9" borderId="1" xfId="0" applyNumberFormat="1" applyFont="1" applyFill="1" applyBorder="1" applyAlignment="1">
      <alignment vertical="center"/>
    </xf>
    <xf numFmtId="177" fontId="7" fillId="9" borderId="1" xfId="0" applyNumberFormat="1" applyFont="1" applyFill="1" applyBorder="1" applyAlignment="1">
      <alignment vertical="center"/>
    </xf>
    <xf numFmtId="178" fontId="7" fillId="9" borderId="1" xfId="0" applyNumberFormat="1" applyFont="1" applyFill="1" applyBorder="1" applyAlignment="1">
      <alignment vertical="center"/>
    </xf>
    <xf numFmtId="180" fontId="7" fillId="7" borderId="1" xfId="0" applyNumberFormat="1" applyFont="1" applyFill="1" applyBorder="1" applyAlignment="1">
      <alignment vertical="center"/>
    </xf>
    <xf numFmtId="179" fontId="7" fillId="7" borderId="1" xfId="0" applyNumberFormat="1" applyFont="1" applyFill="1" applyBorder="1" applyAlignment="1">
      <alignment vertical="center"/>
    </xf>
    <xf numFmtId="177" fontId="7" fillId="7" borderId="1" xfId="0" applyNumberFormat="1" applyFont="1" applyFill="1" applyBorder="1" applyAlignment="1">
      <alignment vertical="center"/>
    </xf>
    <xf numFmtId="180" fontId="7" fillId="10" borderId="1" xfId="0" applyNumberFormat="1" applyFont="1" applyFill="1" applyBorder="1" applyAlignment="1">
      <alignment vertical="center"/>
    </xf>
    <xf numFmtId="179" fontId="7" fillId="10" borderId="1" xfId="0" applyNumberFormat="1" applyFont="1" applyFill="1" applyBorder="1" applyAlignment="1">
      <alignment vertical="center"/>
    </xf>
    <xf numFmtId="177" fontId="7" fillId="10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[funds.xlsx]记录!数据透视表2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zh-CN" altLang="en-US"/>
              <a:t>指数</a:t>
            </a:r>
            <a:r>
              <a:rPr lang="en-US" altLang="zh-CN"/>
              <a:t>EP/PE/PB</a:t>
            </a:r>
            <a:r>
              <a:rPr lang="zh-CN" altLang="en-US"/>
              <a:t>走势</a:t>
            </a:r>
            <a:endParaRPr lang="zh-CN"/>
          </a:p>
        </c:rich>
      </c:tx>
      <c:layout/>
      <c:overlay val="0"/>
    </c:title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  <c:dLbl>
          <c:idx val="0"/>
          <c:delete val="1"/>
        </c:dLbl>
      </c:pivotFmt>
      <c:pivotFmt>
        <c:idx val="5"/>
        <c:dLbl>
          <c:idx val="0"/>
          <c:delete val="1"/>
        </c:dLbl>
      </c:pivotFmt>
      <c:pivotFmt>
        <c:idx val="6"/>
        <c:dLbl>
          <c:idx val="0"/>
          <c:delete val="1"/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记录!$S$12:$S$13</c:f>
              <c:strCache>
                <c:ptCount val="1"/>
                <c:pt idx="0">
                  <c:v>红利机会</c:v>
                </c:pt>
              </c:strCache>
            </c:strRef>
          </c:tx>
          <c:cat>
            <c:strRef>
              <c:f>记录!$R$14:$R$17</c:f>
              <c:strCache>
                <c:ptCount val="4"/>
                <c:pt idx="0">
                  <c:v>2018/05/04</c:v>
                </c:pt>
                <c:pt idx="1">
                  <c:v>2018/05/11</c:v>
                </c:pt>
                <c:pt idx="2">
                  <c:v>2018/05/18</c:v>
                </c:pt>
                <c:pt idx="3">
                  <c:v>2018/05/24</c:v>
                </c:pt>
              </c:strCache>
            </c:strRef>
          </c:cat>
          <c:val>
            <c:numRef>
              <c:f>记录!$S$14:$S$17</c:f>
              <c:numCache>
                <c:formatCode>General</c:formatCode>
                <c:ptCount val="4"/>
                <c:pt idx="0">
                  <c:v>13.3</c:v>
                </c:pt>
                <c:pt idx="1">
                  <c:v>13.63</c:v>
                </c:pt>
                <c:pt idx="2">
                  <c:v>13.58</c:v>
                </c:pt>
                <c:pt idx="3">
                  <c:v>13.61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记录!$T$12:$T$13</c:f>
              <c:strCache>
                <c:ptCount val="1"/>
                <c:pt idx="0">
                  <c:v>基本面60</c:v>
                </c:pt>
              </c:strCache>
            </c:strRef>
          </c:tx>
          <c:cat>
            <c:strRef>
              <c:f>记录!$R$14:$R$17</c:f>
              <c:strCache>
                <c:ptCount val="4"/>
                <c:pt idx="0">
                  <c:v>2018/05/04</c:v>
                </c:pt>
                <c:pt idx="1">
                  <c:v>2018/05/11</c:v>
                </c:pt>
                <c:pt idx="2">
                  <c:v>2018/05/18</c:v>
                </c:pt>
                <c:pt idx="3">
                  <c:v>2018/05/24</c:v>
                </c:pt>
              </c:strCache>
            </c:strRef>
          </c:cat>
          <c:val>
            <c:numRef>
              <c:f>记录!$T$14:$T$17</c:f>
              <c:numCache>
                <c:formatCode>General</c:formatCode>
                <c:ptCount val="4"/>
                <c:pt idx="0">
                  <c:v>17.23</c:v>
                </c:pt>
                <c:pt idx="1">
                  <c:v>17.75</c:v>
                </c:pt>
                <c:pt idx="2">
                  <c:v>17.66</c:v>
                </c:pt>
                <c:pt idx="3">
                  <c:v>17.559999999999999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记录!$U$12:$U$13</c:f>
              <c:strCache>
                <c:ptCount val="1"/>
                <c:pt idx="0">
                  <c:v>泸深300价值</c:v>
                </c:pt>
              </c:strCache>
            </c:strRef>
          </c:tx>
          <c:cat>
            <c:strRef>
              <c:f>记录!$R$14:$R$17</c:f>
              <c:strCache>
                <c:ptCount val="4"/>
                <c:pt idx="0">
                  <c:v>2018/05/04</c:v>
                </c:pt>
                <c:pt idx="1">
                  <c:v>2018/05/11</c:v>
                </c:pt>
                <c:pt idx="2">
                  <c:v>2018/05/18</c:v>
                </c:pt>
                <c:pt idx="3">
                  <c:v>2018/05/24</c:v>
                </c:pt>
              </c:strCache>
            </c:strRef>
          </c:cat>
          <c:val>
            <c:numRef>
              <c:f>记录!$U$14:$U$17</c:f>
              <c:numCache>
                <c:formatCode>General</c:formatCode>
                <c:ptCount val="4"/>
                <c:pt idx="0">
                  <c:v>9.74</c:v>
                </c:pt>
                <c:pt idx="1">
                  <c:v>9.94</c:v>
                </c:pt>
                <c:pt idx="2">
                  <c:v>9.8699999999999992</c:v>
                </c:pt>
                <c:pt idx="3">
                  <c:v>9.82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记录!$V$12:$V$13</c:f>
              <c:strCache>
                <c:ptCount val="1"/>
                <c:pt idx="0">
                  <c:v>中证500低波动</c:v>
                </c:pt>
              </c:strCache>
            </c:strRef>
          </c:tx>
          <c:cat>
            <c:strRef>
              <c:f>记录!$R$14:$R$17</c:f>
              <c:strCache>
                <c:ptCount val="4"/>
                <c:pt idx="0">
                  <c:v>2018/05/04</c:v>
                </c:pt>
                <c:pt idx="1">
                  <c:v>2018/05/11</c:v>
                </c:pt>
                <c:pt idx="2">
                  <c:v>2018/05/18</c:v>
                </c:pt>
                <c:pt idx="3">
                  <c:v>2018/05/24</c:v>
                </c:pt>
              </c:strCache>
            </c:strRef>
          </c:cat>
          <c:val>
            <c:numRef>
              <c:f>记录!$V$14:$V$17</c:f>
              <c:numCache>
                <c:formatCode>General</c:formatCode>
                <c:ptCount val="4"/>
                <c:pt idx="0">
                  <c:v>24.25</c:v>
                </c:pt>
                <c:pt idx="1">
                  <c:v>24.91</c:v>
                </c:pt>
                <c:pt idx="2">
                  <c:v>24.81</c:v>
                </c:pt>
                <c:pt idx="3">
                  <c:v>25.04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记录!$W$12:$W$13</c:f>
              <c:strCache>
                <c:ptCount val="1"/>
                <c:pt idx="0">
                  <c:v>中证500增强</c:v>
                </c:pt>
              </c:strCache>
            </c:strRef>
          </c:tx>
          <c:cat>
            <c:strRef>
              <c:f>记录!$R$14:$R$17</c:f>
              <c:strCache>
                <c:ptCount val="4"/>
                <c:pt idx="0">
                  <c:v>2018/05/04</c:v>
                </c:pt>
                <c:pt idx="1">
                  <c:v>2018/05/11</c:v>
                </c:pt>
                <c:pt idx="2">
                  <c:v>2018/05/18</c:v>
                </c:pt>
                <c:pt idx="3">
                  <c:v>2018/05/24</c:v>
                </c:pt>
              </c:strCache>
            </c:strRef>
          </c:cat>
          <c:val>
            <c:numRef>
              <c:f>记录!$W$14:$W$17</c:f>
              <c:numCache>
                <c:formatCode>General</c:formatCode>
                <c:ptCount val="4"/>
                <c:pt idx="0">
                  <c:v>25.38</c:v>
                </c:pt>
                <c:pt idx="1">
                  <c:v>25.98</c:v>
                </c:pt>
                <c:pt idx="2">
                  <c:v>25.74</c:v>
                </c:pt>
                <c:pt idx="3">
                  <c:v>25.92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记录!$X$12:$X$13</c:f>
              <c:strCache>
                <c:ptCount val="1"/>
                <c:pt idx="0">
                  <c:v>中证红利</c:v>
                </c:pt>
              </c:strCache>
            </c:strRef>
          </c:tx>
          <c:cat>
            <c:strRef>
              <c:f>记录!$R$14:$R$17</c:f>
              <c:strCache>
                <c:ptCount val="4"/>
                <c:pt idx="0">
                  <c:v>2018/05/04</c:v>
                </c:pt>
                <c:pt idx="1">
                  <c:v>2018/05/11</c:v>
                </c:pt>
                <c:pt idx="2">
                  <c:v>2018/05/18</c:v>
                </c:pt>
                <c:pt idx="3">
                  <c:v>2018/05/24</c:v>
                </c:pt>
              </c:strCache>
            </c:strRef>
          </c:cat>
          <c:val>
            <c:numRef>
              <c:f>记录!$X$14:$X$17</c:f>
              <c:numCache>
                <c:formatCode>General</c:formatCode>
                <c:ptCount val="4"/>
                <c:pt idx="0">
                  <c:v>11.28</c:v>
                </c:pt>
                <c:pt idx="1">
                  <c:v>11.04</c:v>
                </c:pt>
                <c:pt idx="2">
                  <c:v>11.15</c:v>
                </c:pt>
                <c:pt idx="3">
                  <c:v>11.17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85312"/>
        <c:axId val="78036992"/>
      </c:lineChart>
      <c:catAx>
        <c:axId val="87885312"/>
        <c:scaling>
          <c:orientation val="minMax"/>
        </c:scaling>
        <c:delete val="0"/>
        <c:axPos val="b"/>
        <c:numFmt formatCode="0.00_ ;[Red]\-0.00\ " sourceLinked="0"/>
        <c:majorTickMark val="none"/>
        <c:minorTickMark val="none"/>
        <c:tickLblPos val="nextTo"/>
        <c:crossAx val="78036992"/>
        <c:crosses val="autoZero"/>
        <c:auto val="1"/>
        <c:lblAlgn val="ctr"/>
        <c:lblOffset val="100"/>
        <c:noMultiLvlLbl val="0"/>
      </c:catAx>
      <c:valAx>
        <c:axId val="78036992"/>
        <c:scaling>
          <c:orientation val="minMax"/>
          <c:min val="5"/>
        </c:scaling>
        <c:delete val="0"/>
        <c:axPos val="l"/>
        <c:numFmt formatCode="General" sourceLinked="0"/>
        <c:majorTickMark val="out"/>
        <c:minorTickMark val="none"/>
        <c:tickLblPos val="nextTo"/>
        <c:crossAx val="878853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31751</xdr:colOff>
      <xdr:row>17</xdr:row>
      <xdr:rowOff>127000</xdr:rowOff>
    </xdr:from>
    <xdr:to>
      <xdr:col>26</xdr:col>
      <xdr:colOff>264583</xdr:colOff>
      <xdr:row>33</xdr:row>
      <xdr:rowOff>137583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YuanXing" refreshedDate="43243.894916319441" createdVersion="4" refreshedVersion="4" minRefreshableVersion="3" recordCount="10">
  <cacheSource type="worksheet">
    <worksheetSource ref="A1:G11" sheet="计划"/>
  </cacheSource>
  <cacheFields count="8">
    <cacheField name="基金" numFmtId="0">
      <sharedItems/>
    </cacheField>
    <cacheField name="类型" numFmtId="0">
      <sharedItems containsBlank="1" count="12">
        <s v="大盘6/中小盘4"/>
        <s v="大盘"/>
        <s v="均衡"/>
        <s v="中小盘"/>
        <s v="混合"/>
        <s v="泸港深"/>
        <m u="1"/>
        <s v="消费行业" u="1"/>
        <s v="主动型" u="1"/>
        <s v="中盘(150只)" u="1"/>
        <s v="中盘" u="1"/>
        <s v="环保医疗" u="1"/>
      </sharedItems>
    </cacheField>
    <cacheField name="估值状态" numFmtId="0">
      <sharedItems containsBlank="1" count="4">
        <s v="正常估值"/>
        <s v="低估值"/>
        <s v="主动"/>
        <m u="1"/>
      </sharedItems>
    </cacheField>
    <cacheField name="计划" numFmtId="0">
      <sharedItems/>
    </cacheField>
    <cacheField name="周投金额" numFmtId="0">
      <sharedItems containsString="0" containsBlank="1" containsNumber="1" containsInteger="1" minValue="0" maxValue="400"/>
    </cacheField>
    <cacheField name="年投估算" numFmtId="0">
      <sharedItems containsSemiMixedTypes="0" containsString="0" containsNumber="1" containsInteger="1" minValue="0" maxValue="19200"/>
    </cacheField>
    <cacheField name="备注" numFmtId="0">
      <sharedItems containsBlank="1"/>
    </cacheField>
    <cacheField name="比例" numFmtId="0" formula="周投金额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uanXing" refreshedDate="43243.933299421296" createdVersion="4" refreshedVersion="4" minRefreshableVersion="3" recordCount="24">
  <cacheSource type="worksheet">
    <worksheetSource ref="A1:P25" sheet="记录"/>
  </cacheSource>
  <cacheFields count="16">
    <cacheField name="指数代码" numFmtId="49">
      <sharedItems/>
    </cacheField>
    <cacheField name="指数名称" numFmtId="49">
      <sharedItems count="6">
        <s v="中证红利"/>
        <s v="泸深300价值"/>
        <s v="基本面60"/>
        <s v="红利机会"/>
        <s v="中证500增强"/>
        <s v="中证500低波动"/>
      </sharedItems>
    </cacheField>
    <cacheField name="参考指标" numFmtId="49">
      <sharedItems/>
    </cacheField>
    <cacheField name="低估阈值" numFmtId="0">
      <sharedItems containsSemiMixedTypes="0" containsString="0" containsNumber="1" containsInteger="1" minValue="10" maxValue="33"/>
    </cacheField>
    <cacheField name="高估阈值" numFmtId="0">
      <sharedItems containsMixedTypes="1" containsNumber="1" containsInteger="1" minValue="25" maxValue="40"/>
    </cacheField>
    <cacheField name="场内基金" numFmtId="49">
      <sharedItems containsBlank="1"/>
    </cacheField>
    <cacheField name="场外基金" numFmtId="49">
      <sharedItems/>
    </cacheField>
    <cacheField name="定投基数" numFmtId="0">
      <sharedItems containsSemiMixedTypes="0" containsString="0" containsNumber="1" containsInteger="1" minValue="400" maxValue="400"/>
    </cacheField>
    <cacheField name="定投幂" numFmtId="0">
      <sharedItems containsSemiMixedTypes="0" containsString="0" containsNumber="1" containsInteger="1" minValue="2" maxValue="2"/>
    </cacheField>
    <cacheField name="首投指标" numFmtId="0">
      <sharedItems containsSemiMixedTypes="0" containsString="0" containsNumber="1" containsInteger="1" minValue="10" maxValue="31"/>
    </cacheField>
    <cacheField name="定投日期" numFmtId="180">
      <sharedItems containsSemiMixedTypes="0" containsNonDate="0" containsDate="1" containsString="0" minDate="2018-05-04T00:00:00" maxDate="2018-05-25T00:00:00" count="4">
        <d v="2018-05-04T00:00:00"/>
        <d v="2018-05-11T00:00:00"/>
        <d v="2018-05-18T00:00:00"/>
        <d v="2018-05-24T00:00:00"/>
      </sharedItems>
    </cacheField>
    <cacheField name="前日指数指标" numFmtId="179">
      <sharedItems containsSemiMixedTypes="0" containsString="0" containsNumber="1" minValue="9.74" maxValue="25.98"/>
    </cacheField>
    <cacheField name="定投比率" numFmtId="176">
      <sharedItems containsSemiMixedTypes="0" containsString="0" containsNumber="1" minValue="1.211130124358841" maxValue="1.9402242508494376"/>
    </cacheField>
    <cacheField name="定投额" numFmtId="177">
      <sharedItems containsSemiMixedTypes="0" containsString="0" containsNumber="1" containsInteger="1" minValue="484" maxValue="776"/>
    </cacheField>
    <cacheField name="实投" numFmtId="177">
      <sharedItems containsString="0" containsBlank="1" containsNumber="1" containsInteger="1" minValue="400" maxValue="738"/>
    </cacheField>
    <cacheField name="差额" numFmtId="178">
      <sharedItems containsSemiMixedTypes="0" containsString="0" containsNumber="1" containsInteger="1" minValue="-747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富国中证红利指数增强(100032)"/>
    <x v="0"/>
    <x v="0"/>
    <s v="持有"/>
    <n v="300"/>
    <n v="14400"/>
    <m/>
  </r>
  <r>
    <s v="嘉实基本面50指数(160716)"/>
    <x v="1"/>
    <x v="0"/>
    <s v="持有"/>
    <n v="0"/>
    <n v="0"/>
    <m/>
  </r>
  <r>
    <s v="景顺长城泸深300增强(000311)"/>
    <x v="1"/>
    <x v="0"/>
    <s v="持有"/>
    <n v="0"/>
    <n v="0"/>
    <m/>
  </r>
  <r>
    <s v="华宝兴业标普中国A股红利机会(501029)"/>
    <x v="2"/>
    <x v="1"/>
    <s v="定投/周"/>
    <n v="400"/>
    <n v="19200"/>
    <m/>
  </r>
  <r>
    <s v="景顺长城中证500行业中性低波动(003318)"/>
    <x v="3"/>
    <x v="1"/>
    <s v="定投/周"/>
    <n v="400"/>
    <n v="19200"/>
    <m/>
  </r>
  <r>
    <s v="建信中证500指数增强(000478)"/>
    <x v="3"/>
    <x v="1"/>
    <s v="定投/周"/>
    <n v="400"/>
    <n v="19200"/>
    <m/>
  </r>
  <r>
    <s v="建信深证基本面60ETF联接(530015)"/>
    <x v="1"/>
    <x v="1"/>
    <s v="定投/周"/>
    <n v="200"/>
    <n v="9600"/>
    <m/>
  </r>
  <r>
    <s v="申万菱泸深300价值(310398)"/>
    <x v="1"/>
    <x v="1"/>
    <s v="定投/周"/>
    <n v="300"/>
    <n v="14400"/>
    <m/>
  </r>
  <r>
    <s v="国泰金龙行业混合(020003)"/>
    <x v="4"/>
    <x v="2"/>
    <s v="定投/周"/>
    <m/>
    <n v="0"/>
    <s v="暂时"/>
  </r>
  <r>
    <s v="嘉实泸港深精选股票(001878)"/>
    <x v="5"/>
    <x v="2"/>
    <s v="定投/周"/>
    <m/>
    <n v="0"/>
    <s v="暂时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s v="399922"/>
    <x v="0"/>
    <s v="盈利收益率"/>
    <n v="10"/>
    <s v="国债利率*2"/>
    <s v="*"/>
    <s v="100032"/>
    <n v="400"/>
    <n v="2"/>
    <n v="10"/>
    <x v="0"/>
    <n v="11.28"/>
    <n v="1.2723839999999997"/>
    <n v="508"/>
    <n v="480"/>
    <n v="-28"/>
  </r>
  <r>
    <s v="399919"/>
    <x v="1"/>
    <s v="市盈率"/>
    <n v="13"/>
    <s v="17(市净率2)"/>
    <m/>
    <s v="310398"/>
    <n v="400"/>
    <n v="2"/>
    <n v="13"/>
    <x v="0"/>
    <n v="9.74"/>
    <n v="1.7814301194506867"/>
    <n v="712"/>
    <n v="480"/>
    <n v="-232"/>
  </r>
  <r>
    <s v="399701"/>
    <x v="2"/>
    <s v="市盈率"/>
    <n v="24"/>
    <n v="29"/>
    <s v="159916"/>
    <s v="530015"/>
    <n v="400"/>
    <n v="2"/>
    <n v="24"/>
    <x v="0"/>
    <n v="17.23"/>
    <n v="1.9402242508494376"/>
    <n v="776"/>
    <n v="480"/>
    <n v="-296"/>
  </r>
  <r>
    <s v="CSPSADRP"/>
    <x v="3"/>
    <s v="市盈率"/>
    <n v="15"/>
    <n v="25"/>
    <s v="501029"/>
    <s v="501029"/>
    <n v="400"/>
    <n v="2"/>
    <n v="15"/>
    <x v="0"/>
    <n v="13.3"/>
    <n v="1.2719769348182488"/>
    <n v="508"/>
    <n v="400"/>
    <n v="-108"/>
  </r>
  <r>
    <s v="399905"/>
    <x v="4"/>
    <s v="市盈率"/>
    <n v="33"/>
    <n v="40"/>
    <s v="161017"/>
    <s v="000478"/>
    <n v="400"/>
    <n v="2"/>
    <n v="31"/>
    <x v="0"/>
    <n v="25.38"/>
    <n v="1.4919015053146467"/>
    <n v="596"/>
    <n v="400"/>
    <n v="-196"/>
  </r>
  <r>
    <s v="003318"/>
    <x v="5"/>
    <s v="市盈率"/>
    <n v="33"/>
    <n v="40"/>
    <s v="*"/>
    <s v="003318"/>
    <n v="400"/>
    <n v="2"/>
    <n v="31"/>
    <x v="0"/>
    <n v="24.25"/>
    <n v="1.6341800403868634"/>
    <n v="653"/>
    <n v="400"/>
    <n v="-253"/>
  </r>
  <r>
    <s v="399922"/>
    <x v="0"/>
    <s v="盈利收益率"/>
    <n v="10"/>
    <s v="国债利率*2"/>
    <s v="*"/>
    <s v="100032"/>
    <n v="400"/>
    <n v="2"/>
    <n v="10"/>
    <x v="1"/>
    <n v="11.04"/>
    <n v="1.2188159999999997"/>
    <n v="487"/>
    <n v="480"/>
    <n v="-7"/>
  </r>
  <r>
    <s v="399919"/>
    <x v="1"/>
    <s v="市盈率"/>
    <n v="13"/>
    <s v="17(市净率2)"/>
    <m/>
    <s v="310398"/>
    <n v="400"/>
    <n v="2"/>
    <n v="13"/>
    <x v="1"/>
    <n v="9.94"/>
    <n v="1.7104639911906048"/>
    <n v="684"/>
    <n v="480"/>
    <n v="-204"/>
  </r>
  <r>
    <s v="399701"/>
    <x v="2"/>
    <s v="市盈率"/>
    <n v="24"/>
    <n v="29"/>
    <s v="159916"/>
    <s v="530015"/>
    <n v="400"/>
    <n v="2"/>
    <n v="24"/>
    <x v="1"/>
    <n v="17.75"/>
    <n v="1.8282086887522315"/>
    <n v="731"/>
    <n v="480"/>
    <n v="-251"/>
  </r>
  <r>
    <s v="CSPSADRP"/>
    <x v="3"/>
    <s v="市盈率"/>
    <n v="15"/>
    <n v="25"/>
    <s v="501029"/>
    <s v="501029"/>
    <n v="400"/>
    <n v="2"/>
    <n v="15"/>
    <x v="1"/>
    <n v="13.63"/>
    <n v="1.211130124358841"/>
    <n v="484"/>
    <n v="400"/>
    <n v="-84"/>
  </r>
  <r>
    <s v="399905"/>
    <x v="4"/>
    <s v="市盈率"/>
    <n v="33"/>
    <n v="40"/>
    <s v="161017"/>
    <s v="000478"/>
    <n v="400"/>
    <n v="2"/>
    <n v="31"/>
    <x v="1"/>
    <n v="25.98"/>
    <n v="1.4237872325546801"/>
    <n v="569"/>
    <n v="400"/>
    <n v="-169"/>
  </r>
  <r>
    <s v="003318"/>
    <x v="5"/>
    <s v="市盈率"/>
    <n v="33"/>
    <n v="40"/>
    <s v="*"/>
    <s v="003318"/>
    <n v="400"/>
    <n v="2"/>
    <n v="31"/>
    <x v="1"/>
    <n v="24.91"/>
    <n v="1.5487307901379532"/>
    <n v="619"/>
    <n v="400"/>
    <n v="-219"/>
  </r>
  <r>
    <s v="399922"/>
    <x v="0"/>
    <s v="盈利收益率"/>
    <n v="10"/>
    <s v="国债利率*2"/>
    <s v="*"/>
    <s v="100032"/>
    <n v="400"/>
    <n v="2"/>
    <n v="10"/>
    <x v="2"/>
    <n v="11.15"/>
    <n v="1.243225"/>
    <n v="497"/>
    <n v="500"/>
    <n v="3"/>
  </r>
  <r>
    <s v="399919"/>
    <x v="1"/>
    <s v="市盈率"/>
    <n v="13"/>
    <s v="17(市净率2)"/>
    <m/>
    <s v="310398"/>
    <n v="400"/>
    <n v="2"/>
    <n v="13"/>
    <x v="2"/>
    <n v="9.8699999999999992"/>
    <n v="1.7348119268833231"/>
    <n v="693"/>
    <n v="693"/>
    <n v="0"/>
  </r>
  <r>
    <s v="399701"/>
    <x v="2"/>
    <s v="市盈率"/>
    <n v="24"/>
    <n v="29"/>
    <s v="159916"/>
    <s v="530015"/>
    <n v="400"/>
    <n v="2"/>
    <n v="24"/>
    <x v="2"/>
    <n v="17.66"/>
    <n v="1.8468902344396294"/>
    <n v="738"/>
    <n v="738"/>
    <n v="0"/>
  </r>
  <r>
    <s v="CSPSADRP"/>
    <x v="3"/>
    <s v="市盈率"/>
    <n v="15"/>
    <n v="25"/>
    <s v="501029"/>
    <s v="501029"/>
    <n v="400"/>
    <n v="2"/>
    <n v="15"/>
    <x v="2"/>
    <n v="13.58"/>
    <n v="1.2200650267546707"/>
    <n v="488"/>
    <n v="488"/>
    <n v="0"/>
  </r>
  <r>
    <s v="399905"/>
    <x v="4"/>
    <s v="市盈率"/>
    <n v="33"/>
    <n v="40"/>
    <s v="161017"/>
    <s v="000478"/>
    <n v="400"/>
    <n v="2"/>
    <n v="31"/>
    <x v="2"/>
    <n v="25.74"/>
    <n v="1.4504618234221964"/>
    <n v="580"/>
    <n v="580"/>
    <n v="0"/>
  </r>
  <r>
    <s v="003318"/>
    <x v="5"/>
    <s v="市盈率"/>
    <n v="33"/>
    <n v="40"/>
    <s v="*"/>
    <s v="003318"/>
    <n v="400"/>
    <n v="2"/>
    <n v="31"/>
    <x v="2"/>
    <n v="24.81"/>
    <n v="1.5612406810908412"/>
    <n v="624"/>
    <n v="624"/>
    <n v="0"/>
  </r>
  <r>
    <s v="399922"/>
    <x v="0"/>
    <s v="盈利收益率"/>
    <n v="10"/>
    <s v="国债利率*2"/>
    <s v="*"/>
    <s v="100032"/>
    <n v="400"/>
    <n v="2"/>
    <n v="10"/>
    <x v="3"/>
    <n v="11.17"/>
    <n v="1.247689"/>
    <n v="499"/>
    <m/>
    <n v="-499"/>
  </r>
  <r>
    <s v="399919"/>
    <x v="1"/>
    <s v="市盈率"/>
    <n v="13"/>
    <s v="17(市净率2)"/>
    <m/>
    <s v="310398"/>
    <n v="400"/>
    <n v="2"/>
    <n v="13"/>
    <x v="3"/>
    <n v="9.82"/>
    <n v="1.7525230109382322"/>
    <n v="701"/>
    <m/>
    <n v="-701"/>
  </r>
  <r>
    <s v="399701"/>
    <x v="2"/>
    <s v="市盈率"/>
    <n v="24"/>
    <n v="29"/>
    <s v="159916"/>
    <s v="530015"/>
    <n v="400"/>
    <n v="2"/>
    <n v="24"/>
    <x v="3"/>
    <n v="17.559999999999999"/>
    <n v="1.8679853259374957"/>
    <n v="747"/>
    <m/>
    <n v="-747"/>
  </r>
  <r>
    <s v="CSPSADRP"/>
    <x v="3"/>
    <s v="市盈率"/>
    <n v="15"/>
    <n v="25"/>
    <s v="501029"/>
    <s v="501029"/>
    <n v="400"/>
    <n v="2"/>
    <n v="15"/>
    <x v="3"/>
    <n v="13.61"/>
    <n v="1.2146922698603539"/>
    <n v="485"/>
    <m/>
    <n v="-485"/>
  </r>
  <r>
    <s v="399905"/>
    <x v="4"/>
    <s v="市盈率"/>
    <n v="33"/>
    <n v="40"/>
    <s v="161017"/>
    <s v="000478"/>
    <n v="400"/>
    <n v="2"/>
    <n v="31"/>
    <x v="3"/>
    <n v="25.92"/>
    <n v="1.430386469288218"/>
    <n v="572"/>
    <m/>
    <n v="-572"/>
  </r>
  <r>
    <s v="003318"/>
    <x v="5"/>
    <s v="市盈率"/>
    <n v="33"/>
    <n v="40"/>
    <s v="*"/>
    <s v="003318"/>
    <n v="400"/>
    <n v="2"/>
    <n v="31"/>
    <x v="3"/>
    <n v="25.04"/>
    <n v="1.5326914636262494"/>
    <n v="613"/>
    <m/>
    <n v="-6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4" applyNumberFormats="0" applyBorderFormats="0" applyFontFormats="0" applyPatternFormats="0" applyAlignmentFormats="0" applyWidthHeightFormats="1" dataCaption="值" updatedVersion="4" minRefreshableVersion="3" useAutoFormatting="1" rowGrandTotals="0" colGrandTotals="0" itemPrintTitles="1" createdVersion="4" indent="0" outline="1" outlineData="1" multipleFieldFilters="0" chartFormat="1">
  <location ref="R12:X17" firstHeaderRow="1" firstDataRow="2" firstDataCol="1"/>
  <pivotFields count="16">
    <pivotField showAll="0"/>
    <pivotField axis="axisCol" showAll="0">
      <items count="7">
        <item x="3"/>
        <item x="2"/>
        <item x="1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80" showAll="0" sortType="ascending" defaultSubtotal="0">
      <items count="4">
        <item x="0"/>
        <item x="1"/>
        <item x="2"/>
        <item x="3"/>
      </items>
    </pivotField>
    <pivotField dataField="1" numFmtId="179" showAll="0"/>
    <pivotField numFmtId="176" showAll="0"/>
    <pivotField numFmtId="177" showAll="0"/>
    <pivotField numFmtId="177" showAll="0"/>
    <pivotField numFmtId="178" showAll="0"/>
  </pivotFields>
  <rowFields count="1">
    <field x="10"/>
  </rowFields>
  <rowItems count="4">
    <i>
      <x/>
    </i>
    <i>
      <x v="1"/>
    </i>
    <i>
      <x v="2"/>
    </i>
    <i>
      <x v="3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求和项:前日指数指标" fld="11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0" count="1" selected="0">
            <x v="3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0" count="1" selected="0">
            <x v="3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10" count="1" selected="0">
            <x v="3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10" count="1" selected="0">
            <x v="3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10" count="1" selected="0">
            <x v="3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R1:U8" firstHeaderRow="0" firstDataRow="1" firstDataCol="1"/>
  <pivotFields count="16">
    <pivotField showAll="0"/>
    <pivotField axis="axisRow" showAll="0">
      <items count="7">
        <item x="3"/>
        <item x="2"/>
        <item x="1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80" showAll="0" defaultSubtotal="0"/>
    <pivotField numFmtId="179" showAll="0"/>
    <pivotField numFmtId="176" showAll="0"/>
    <pivotField dataField="1" numFmtId="177" showAll="0"/>
    <pivotField dataField="1" numFmtId="177" showAll="0"/>
    <pivotField dataField="1" numFmtId="178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定投额" fld="13" baseField="0" baseItem="0"/>
    <dataField name="计数项:实投" fld="14" subtotal="count" baseField="0" baseItem="0"/>
    <dataField name="求和项:差额" fld="1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N1:Q5" firstHeaderRow="0" firstDataRow="1" firstDataCol="1"/>
  <pivotFields count="8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defaultSubtotal="0">
      <items count="4">
        <item x="1"/>
        <item x="0"/>
        <item m="1" x="3"/>
        <item x="2"/>
      </items>
    </pivotField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基金类型-金额统计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I1:L8" firstHeaderRow="0" firstDataRow="1" firstDataCol="1"/>
  <pivotFields count="8">
    <pivotField dataField="1" showAll="0"/>
    <pivotField axis="axisRow" showAll="0" sortType="descending">
      <items count="13">
        <item m="1" x="6"/>
        <item m="1" x="8"/>
        <item x="3"/>
        <item m="1" x="9"/>
        <item m="1" x="10"/>
        <item m="1" x="7"/>
        <item x="5"/>
        <item x="2"/>
        <item m="1" x="11"/>
        <item x="1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1"/>
  </rowFields>
  <rowItems count="7">
    <i>
      <x v="2"/>
    </i>
    <i>
      <x v="9"/>
    </i>
    <i>
      <x v="7"/>
    </i>
    <i>
      <x v="11"/>
    </i>
    <i>
      <x v="6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topLeftCell="L1" zoomScale="90" zoomScaleNormal="90" zoomScalePageLayoutView="120" workbookViewId="0">
      <selection activeCell="Z14" sqref="Z14"/>
    </sheetView>
  </sheetViews>
  <sheetFormatPr defaultColWidth="11" defaultRowHeight="12" x14ac:dyDescent="0.15"/>
  <cols>
    <col min="1" max="1" width="8.5" style="29" bestFit="1" customWidth="1"/>
    <col min="2" max="2" width="12.5" style="29" bestFit="1" customWidth="1"/>
    <col min="3" max="3" width="9.625" style="29" bestFit="1" customWidth="1"/>
    <col min="4" max="4" width="5.375" style="30" customWidth="1"/>
    <col min="5" max="5" width="10.125" style="30" customWidth="1"/>
    <col min="6" max="7" width="8" style="29" bestFit="1" customWidth="1"/>
    <col min="8" max="8" width="8" style="30" bestFit="1" customWidth="1"/>
    <col min="9" max="10" width="4.625" style="34" customWidth="1"/>
    <col min="11" max="11" width="10.25" style="54" bestFit="1" customWidth="1"/>
    <col min="12" max="12" width="8" style="52" bestFit="1" customWidth="1"/>
    <col min="13" max="13" width="8" style="31" bestFit="1" customWidth="1"/>
    <col min="14" max="15" width="6.625" style="32" bestFit="1" customWidth="1"/>
    <col min="16" max="16" width="6.625" style="49" bestFit="1" customWidth="1"/>
    <col min="17" max="17" width="11" style="30"/>
    <col min="18" max="18" width="23.25" style="30" customWidth="1"/>
    <col min="19" max="19" width="9.75" style="30" customWidth="1"/>
    <col min="20" max="20" width="9.5" style="30" customWidth="1"/>
    <col min="21" max="21" width="12.75" style="30" customWidth="1"/>
    <col min="22" max="22" width="15" style="30" bestFit="1" customWidth="1"/>
    <col min="23" max="23" width="12.75" style="30" bestFit="1" customWidth="1"/>
    <col min="24" max="24" width="9.5" style="30" customWidth="1"/>
    <col min="25" max="25" width="8.5" style="30" customWidth="1"/>
    <col min="26" max="16384" width="11" style="30"/>
  </cols>
  <sheetData>
    <row r="1" spans="1:25" s="33" customFormat="1" ht="24" x14ac:dyDescent="0.15">
      <c r="A1" s="37" t="s">
        <v>37</v>
      </c>
      <c r="B1" s="37" t="s">
        <v>38</v>
      </c>
      <c r="C1" s="37" t="s">
        <v>39</v>
      </c>
      <c r="D1" s="38" t="s">
        <v>40</v>
      </c>
      <c r="E1" s="38" t="s">
        <v>41</v>
      </c>
      <c r="F1" s="37" t="s">
        <v>42</v>
      </c>
      <c r="G1" s="37" t="s">
        <v>43</v>
      </c>
      <c r="H1" s="38" t="s">
        <v>172</v>
      </c>
      <c r="I1" s="38" t="s">
        <v>173</v>
      </c>
      <c r="J1" s="38" t="s">
        <v>176</v>
      </c>
      <c r="K1" s="57" t="s">
        <v>182</v>
      </c>
      <c r="L1" s="53" t="s">
        <v>180</v>
      </c>
      <c r="M1" s="39" t="s">
        <v>174</v>
      </c>
      <c r="N1" s="40" t="s">
        <v>175</v>
      </c>
      <c r="O1" s="40" t="s">
        <v>177</v>
      </c>
      <c r="P1" s="50" t="s">
        <v>178</v>
      </c>
      <c r="R1" s="7" t="s">
        <v>181</v>
      </c>
      <c r="S1" t="s">
        <v>189</v>
      </c>
      <c r="T1" t="s">
        <v>190</v>
      </c>
      <c r="U1" t="s">
        <v>191</v>
      </c>
    </row>
    <row r="2" spans="1:25" s="35" customFormat="1" ht="14.25" x14ac:dyDescent="0.15">
      <c r="A2" s="48" t="s">
        <v>58</v>
      </c>
      <c r="B2" s="42" t="s">
        <v>55</v>
      </c>
      <c r="C2" s="41" t="s">
        <v>62</v>
      </c>
      <c r="D2" s="43">
        <v>10</v>
      </c>
      <c r="E2" s="43" t="s">
        <v>64</v>
      </c>
      <c r="F2" s="41" t="s">
        <v>68</v>
      </c>
      <c r="G2" s="41" t="s">
        <v>71</v>
      </c>
      <c r="H2" s="44">
        <v>400</v>
      </c>
      <c r="I2" s="36">
        <v>2</v>
      </c>
      <c r="J2" s="36">
        <v>10</v>
      </c>
      <c r="K2" s="71">
        <v>43224</v>
      </c>
      <c r="L2" s="72">
        <v>11.28</v>
      </c>
      <c r="M2" s="45">
        <f>IFERROR(IF(C2="盈利收益率",POWER(L2/J2,I2),POWER(J2/L2,I2)),0)</f>
        <v>1.2723839999999997</v>
      </c>
      <c r="N2" s="46">
        <f t="shared" ref="N2:N7" si="0">INT(H2*M2)</f>
        <v>508</v>
      </c>
      <c r="O2" s="73">
        <v>510</v>
      </c>
      <c r="P2" s="51">
        <f>O2-N2</f>
        <v>2</v>
      </c>
      <c r="R2" s="8" t="s">
        <v>183</v>
      </c>
      <c r="S2" s="6">
        <v>1965</v>
      </c>
      <c r="T2" s="6">
        <v>3</v>
      </c>
      <c r="U2" s="6">
        <v>-677</v>
      </c>
    </row>
    <row r="3" spans="1:25" s="35" customFormat="1" ht="14.25" x14ac:dyDescent="0.15">
      <c r="A3" s="41" t="s">
        <v>129</v>
      </c>
      <c r="B3" s="42" t="s">
        <v>130</v>
      </c>
      <c r="C3" s="41" t="s">
        <v>83</v>
      </c>
      <c r="D3" s="43">
        <v>13</v>
      </c>
      <c r="E3" s="43" t="s">
        <v>131</v>
      </c>
      <c r="F3" s="41"/>
      <c r="G3" s="41" t="s">
        <v>132</v>
      </c>
      <c r="H3" s="44">
        <v>400</v>
      </c>
      <c r="I3" s="36">
        <v>2</v>
      </c>
      <c r="J3" s="43">
        <v>13</v>
      </c>
      <c r="K3" s="71">
        <v>43224</v>
      </c>
      <c r="L3" s="72">
        <v>9.74</v>
      </c>
      <c r="M3" s="45">
        <f t="shared" ref="M3:M4" si="1">IFERROR(IF(C3="盈利收益率",POWER(L3/J3,I3),POWER(J3/L3,I3)),0)</f>
        <v>1.7814301194506867</v>
      </c>
      <c r="N3" s="46">
        <f t="shared" si="0"/>
        <v>712</v>
      </c>
      <c r="O3" s="73">
        <v>510</v>
      </c>
      <c r="P3" s="51">
        <f t="shared" ref="P3:P4" si="2">O3-N3</f>
        <v>-202</v>
      </c>
      <c r="R3" s="8" t="s">
        <v>184</v>
      </c>
      <c r="S3" s="6">
        <v>2992</v>
      </c>
      <c r="T3" s="6">
        <v>3</v>
      </c>
      <c r="U3" s="6">
        <v>-1294</v>
      </c>
    </row>
    <row r="4" spans="1:25" s="35" customFormat="1" ht="14.25" x14ac:dyDescent="0.15">
      <c r="A4" s="41" t="s">
        <v>133</v>
      </c>
      <c r="B4" s="42" t="s">
        <v>134</v>
      </c>
      <c r="C4" s="41" t="s">
        <v>83</v>
      </c>
      <c r="D4" s="43">
        <v>24</v>
      </c>
      <c r="E4" s="43">
        <v>29</v>
      </c>
      <c r="F4" s="41" t="s">
        <v>135</v>
      </c>
      <c r="G4" s="41" t="s">
        <v>140</v>
      </c>
      <c r="H4" s="44">
        <v>400</v>
      </c>
      <c r="I4" s="36">
        <v>2</v>
      </c>
      <c r="J4" s="43">
        <v>24</v>
      </c>
      <c r="K4" s="71">
        <v>43224</v>
      </c>
      <c r="L4" s="72">
        <v>17.23</v>
      </c>
      <c r="M4" s="45">
        <f t="shared" si="1"/>
        <v>1.9402242508494376</v>
      </c>
      <c r="N4" s="46">
        <f t="shared" si="0"/>
        <v>776</v>
      </c>
      <c r="O4" s="73">
        <v>510</v>
      </c>
      <c r="P4" s="51">
        <f t="shared" si="2"/>
        <v>-266</v>
      </c>
      <c r="R4" s="8" t="s">
        <v>185</v>
      </c>
      <c r="S4" s="6">
        <v>2790</v>
      </c>
      <c r="T4" s="6">
        <v>3</v>
      </c>
      <c r="U4" s="6">
        <v>-1137</v>
      </c>
    </row>
    <row r="5" spans="1:25" s="35" customFormat="1" ht="14.25" x14ac:dyDescent="0.15">
      <c r="A5" s="41" t="s">
        <v>81</v>
      </c>
      <c r="B5" s="42" t="s">
        <v>82</v>
      </c>
      <c r="C5" s="41" t="s">
        <v>83</v>
      </c>
      <c r="D5" s="43">
        <v>15</v>
      </c>
      <c r="E5" s="43">
        <v>25</v>
      </c>
      <c r="F5" s="41" t="s">
        <v>84</v>
      </c>
      <c r="G5" s="41" t="s">
        <v>84</v>
      </c>
      <c r="H5" s="44">
        <v>400</v>
      </c>
      <c r="I5" s="36">
        <v>2</v>
      </c>
      <c r="J5" s="43">
        <v>15</v>
      </c>
      <c r="K5" s="71">
        <v>43224</v>
      </c>
      <c r="L5" s="72">
        <v>13.3</v>
      </c>
      <c r="M5" s="45">
        <f>IFERROR(IF(C5="盈利收益率",POWER(L5/J5,I5),POWER(J5/L5,I5)),0)</f>
        <v>1.2719769348182488</v>
      </c>
      <c r="N5" s="46">
        <f t="shared" si="0"/>
        <v>508</v>
      </c>
      <c r="O5" s="73">
        <v>400</v>
      </c>
      <c r="P5" s="51">
        <f>O5-N5</f>
        <v>-108</v>
      </c>
      <c r="R5" s="8" t="s">
        <v>186</v>
      </c>
      <c r="S5" s="6">
        <v>2509</v>
      </c>
      <c r="T5" s="6">
        <v>3</v>
      </c>
      <c r="U5" s="6">
        <v>-1085</v>
      </c>
    </row>
    <row r="6" spans="1:25" s="35" customFormat="1" ht="14.25" x14ac:dyDescent="0.15">
      <c r="A6" s="41" t="s">
        <v>85</v>
      </c>
      <c r="B6" s="42" t="s">
        <v>162</v>
      </c>
      <c r="C6" s="41" t="s">
        <v>83</v>
      </c>
      <c r="D6" s="43">
        <v>33</v>
      </c>
      <c r="E6" s="43">
        <v>40</v>
      </c>
      <c r="F6" s="41" t="s">
        <v>86</v>
      </c>
      <c r="G6" s="41" t="s">
        <v>87</v>
      </c>
      <c r="H6" s="44">
        <v>400</v>
      </c>
      <c r="I6" s="36">
        <v>2</v>
      </c>
      <c r="J6" s="47">
        <v>31</v>
      </c>
      <c r="K6" s="71">
        <v>43224</v>
      </c>
      <c r="L6" s="72">
        <v>25.38</v>
      </c>
      <c r="M6" s="45">
        <f t="shared" ref="M6:M7" si="3">IFERROR(IF(C6="盈利收益率",POWER(L6/J6,I6),POWER(J6/L6,I6)),0)</f>
        <v>1.4919015053146467</v>
      </c>
      <c r="N6" s="46">
        <f t="shared" si="0"/>
        <v>596</v>
      </c>
      <c r="O6" s="73">
        <v>400</v>
      </c>
      <c r="P6" s="51">
        <f t="shared" ref="P6:P7" si="4">O6-N6</f>
        <v>-196</v>
      </c>
      <c r="R6" s="8" t="s">
        <v>187</v>
      </c>
      <c r="S6" s="6">
        <v>2317</v>
      </c>
      <c r="T6" s="6">
        <v>3</v>
      </c>
      <c r="U6" s="6">
        <v>-937</v>
      </c>
    </row>
    <row r="7" spans="1:25" s="35" customFormat="1" ht="14.25" x14ac:dyDescent="0.15">
      <c r="A7" s="41" t="s">
        <v>141</v>
      </c>
      <c r="B7" s="42" t="s">
        <v>142</v>
      </c>
      <c r="C7" s="41" t="s">
        <v>83</v>
      </c>
      <c r="D7" s="43">
        <v>33</v>
      </c>
      <c r="E7" s="43">
        <v>40</v>
      </c>
      <c r="F7" s="41" t="s">
        <v>68</v>
      </c>
      <c r="G7" s="41" t="s">
        <v>141</v>
      </c>
      <c r="H7" s="44">
        <v>400</v>
      </c>
      <c r="I7" s="36">
        <v>2</v>
      </c>
      <c r="J7" s="47">
        <v>31</v>
      </c>
      <c r="K7" s="71">
        <v>43224</v>
      </c>
      <c r="L7" s="72">
        <v>24.25</v>
      </c>
      <c r="M7" s="45">
        <f t="shared" si="3"/>
        <v>1.6341800403868634</v>
      </c>
      <c r="N7" s="46">
        <f t="shared" si="0"/>
        <v>653</v>
      </c>
      <c r="O7" s="73">
        <v>400</v>
      </c>
      <c r="P7" s="51">
        <f t="shared" si="4"/>
        <v>-253</v>
      </c>
      <c r="R7" s="8" t="s">
        <v>188</v>
      </c>
      <c r="S7" s="6">
        <v>1991</v>
      </c>
      <c r="T7" s="6">
        <v>3</v>
      </c>
      <c r="U7" s="6">
        <v>-531</v>
      </c>
    </row>
    <row r="8" spans="1:25" ht="14.25" x14ac:dyDescent="0.15">
      <c r="A8" s="58" t="s">
        <v>58</v>
      </c>
      <c r="B8" s="59" t="s">
        <v>55</v>
      </c>
      <c r="C8" s="60" t="s">
        <v>62</v>
      </c>
      <c r="D8" s="61">
        <v>10</v>
      </c>
      <c r="E8" s="61" t="s">
        <v>64</v>
      </c>
      <c r="F8" s="60" t="s">
        <v>68</v>
      </c>
      <c r="G8" s="60" t="s">
        <v>71</v>
      </c>
      <c r="H8" s="62">
        <v>400</v>
      </c>
      <c r="I8" s="63">
        <v>2</v>
      </c>
      <c r="J8" s="63">
        <v>10</v>
      </c>
      <c r="K8" s="68">
        <v>43231</v>
      </c>
      <c r="L8" s="69">
        <v>11.04</v>
      </c>
      <c r="M8" s="65">
        <f>IFERROR(IF(C8="盈利收益率",POWER(L8/J8,I8),POWER(J8/L8,I8)),0)</f>
        <v>1.2188159999999997</v>
      </c>
      <c r="N8" s="66">
        <f>INT(H8*M8)</f>
        <v>487</v>
      </c>
      <c r="O8" s="70">
        <v>480</v>
      </c>
      <c r="P8" s="67">
        <f>O8-N8</f>
        <v>-7</v>
      </c>
      <c r="R8" s="8" t="s">
        <v>24</v>
      </c>
      <c r="S8" s="6">
        <v>14564</v>
      </c>
      <c r="T8" s="6">
        <v>18</v>
      </c>
      <c r="U8" s="6">
        <v>-5661</v>
      </c>
    </row>
    <row r="9" spans="1:25" x14ac:dyDescent="0.15">
      <c r="A9" s="60" t="s">
        <v>129</v>
      </c>
      <c r="B9" s="59" t="s">
        <v>130</v>
      </c>
      <c r="C9" s="60" t="s">
        <v>83</v>
      </c>
      <c r="D9" s="61">
        <v>13</v>
      </c>
      <c r="E9" s="61" t="s">
        <v>131</v>
      </c>
      <c r="F9" s="60"/>
      <c r="G9" s="60" t="s">
        <v>132</v>
      </c>
      <c r="H9" s="62">
        <v>400</v>
      </c>
      <c r="I9" s="63">
        <v>2</v>
      </c>
      <c r="J9" s="61">
        <v>13</v>
      </c>
      <c r="K9" s="68">
        <v>43231</v>
      </c>
      <c r="L9" s="69">
        <v>9.94</v>
      </c>
      <c r="M9" s="65">
        <f t="shared" ref="M9:M13" si="5">IFERROR(IF(C9="盈利收益率",POWER(L9/J9,I9),POWER(J9/L9,I9)),0)</f>
        <v>1.7104639911906048</v>
      </c>
      <c r="N9" s="66">
        <f t="shared" ref="N9:N19" si="6">INT(H9*M9)</f>
        <v>684</v>
      </c>
      <c r="O9" s="70">
        <v>480</v>
      </c>
      <c r="P9" s="67">
        <f t="shared" ref="P9:P13" si="7">O9-N9</f>
        <v>-204</v>
      </c>
    </row>
    <row r="10" spans="1:25" s="33" customFormat="1" ht="14.25" x14ac:dyDescent="0.15">
      <c r="A10" s="60" t="s">
        <v>133</v>
      </c>
      <c r="B10" s="59" t="s">
        <v>134</v>
      </c>
      <c r="C10" s="60" t="s">
        <v>83</v>
      </c>
      <c r="D10" s="61">
        <v>24</v>
      </c>
      <c r="E10" s="61">
        <v>29</v>
      </c>
      <c r="F10" s="60" t="s">
        <v>135</v>
      </c>
      <c r="G10" s="60" t="s">
        <v>140</v>
      </c>
      <c r="H10" s="62">
        <v>400</v>
      </c>
      <c r="I10" s="63">
        <v>2</v>
      </c>
      <c r="J10" s="61">
        <v>24</v>
      </c>
      <c r="K10" s="68">
        <v>43231</v>
      </c>
      <c r="L10" s="69">
        <v>17.75</v>
      </c>
      <c r="M10" s="65">
        <f t="shared" si="5"/>
        <v>1.8282086887522315</v>
      </c>
      <c r="N10" s="66">
        <f t="shared" si="6"/>
        <v>731</v>
      </c>
      <c r="O10" s="70">
        <v>480</v>
      </c>
      <c r="P10" s="67">
        <f t="shared" si="7"/>
        <v>-251</v>
      </c>
      <c r="Q10" s="55"/>
      <c r="R10"/>
      <c r="S10"/>
      <c r="T10"/>
    </row>
    <row r="11" spans="1:25" s="35" customFormat="1" ht="14.25" x14ac:dyDescent="0.15">
      <c r="A11" s="60" t="s">
        <v>81</v>
      </c>
      <c r="B11" s="59" t="s">
        <v>82</v>
      </c>
      <c r="C11" s="60" t="s">
        <v>83</v>
      </c>
      <c r="D11" s="61">
        <v>15</v>
      </c>
      <c r="E11" s="61">
        <v>25</v>
      </c>
      <c r="F11" s="60" t="s">
        <v>84</v>
      </c>
      <c r="G11" s="60" t="s">
        <v>84</v>
      </c>
      <c r="H11" s="62">
        <v>400</v>
      </c>
      <c r="I11" s="63">
        <v>2</v>
      </c>
      <c r="J11" s="61">
        <v>15</v>
      </c>
      <c r="K11" s="68">
        <v>43231</v>
      </c>
      <c r="L11" s="69">
        <v>13.63</v>
      </c>
      <c r="M11" s="65">
        <f>IFERROR(IF(C11="盈利收益率",POWER(L11/J11,I11),POWER(J11/L11,I11)),0)</f>
        <v>1.211130124358841</v>
      </c>
      <c r="N11" s="66">
        <f t="shared" si="6"/>
        <v>484</v>
      </c>
      <c r="O11" s="70">
        <v>400</v>
      </c>
      <c r="P11" s="67">
        <f>O11-N11</f>
        <v>-84</v>
      </c>
      <c r="R11"/>
      <c r="S11"/>
      <c r="T11"/>
    </row>
    <row r="12" spans="1:25" s="35" customFormat="1" ht="14.25" x14ac:dyDescent="0.15">
      <c r="A12" s="60" t="s">
        <v>85</v>
      </c>
      <c r="B12" s="59" t="s">
        <v>162</v>
      </c>
      <c r="C12" s="60" t="s">
        <v>83</v>
      </c>
      <c r="D12" s="61">
        <v>33</v>
      </c>
      <c r="E12" s="61">
        <v>40</v>
      </c>
      <c r="F12" s="60" t="s">
        <v>86</v>
      </c>
      <c r="G12" s="60" t="s">
        <v>87</v>
      </c>
      <c r="H12" s="62">
        <v>400</v>
      </c>
      <c r="I12" s="63">
        <v>2</v>
      </c>
      <c r="J12" s="64">
        <v>31</v>
      </c>
      <c r="K12" s="68">
        <v>43231</v>
      </c>
      <c r="L12" s="69">
        <v>25.98</v>
      </c>
      <c r="M12" s="65">
        <f t="shared" si="5"/>
        <v>1.4237872325546801</v>
      </c>
      <c r="N12" s="66">
        <f t="shared" si="6"/>
        <v>569</v>
      </c>
      <c r="O12" s="70">
        <v>400</v>
      </c>
      <c r="P12" s="67">
        <f t="shared" si="7"/>
        <v>-169</v>
      </c>
      <c r="R12" s="7" t="s">
        <v>192</v>
      </c>
      <c r="S12" s="7" t="s">
        <v>193</v>
      </c>
      <c r="T12"/>
      <c r="U12"/>
      <c r="V12"/>
      <c r="W12"/>
      <c r="X12"/>
      <c r="Y12"/>
    </row>
    <row r="13" spans="1:25" s="35" customFormat="1" ht="14.25" x14ac:dyDescent="0.15">
      <c r="A13" s="60" t="s">
        <v>141</v>
      </c>
      <c r="B13" s="59" t="s">
        <v>142</v>
      </c>
      <c r="C13" s="60" t="s">
        <v>83</v>
      </c>
      <c r="D13" s="61">
        <v>33</v>
      </c>
      <c r="E13" s="61">
        <v>40</v>
      </c>
      <c r="F13" s="60" t="s">
        <v>68</v>
      </c>
      <c r="G13" s="60" t="s">
        <v>141</v>
      </c>
      <c r="H13" s="62">
        <v>400</v>
      </c>
      <c r="I13" s="63">
        <v>2</v>
      </c>
      <c r="J13" s="64">
        <v>31</v>
      </c>
      <c r="K13" s="68">
        <v>43231</v>
      </c>
      <c r="L13" s="69">
        <v>24.91</v>
      </c>
      <c r="M13" s="65">
        <f t="shared" si="5"/>
        <v>1.5487307901379532</v>
      </c>
      <c r="N13" s="66">
        <f t="shared" si="6"/>
        <v>619</v>
      </c>
      <c r="O13" s="70">
        <v>400</v>
      </c>
      <c r="P13" s="67">
        <f t="shared" si="7"/>
        <v>-219</v>
      </c>
      <c r="R13" s="7" t="s">
        <v>181</v>
      </c>
      <c r="S13" t="s">
        <v>183</v>
      </c>
      <c r="T13" t="s">
        <v>184</v>
      </c>
      <c r="U13" t="s">
        <v>185</v>
      </c>
      <c r="V13" t="s">
        <v>186</v>
      </c>
      <c r="W13" t="s">
        <v>187</v>
      </c>
      <c r="X13" t="s">
        <v>188</v>
      </c>
      <c r="Y13"/>
    </row>
    <row r="14" spans="1:25" s="35" customFormat="1" ht="14.25" x14ac:dyDescent="0.15">
      <c r="A14" s="48" t="s">
        <v>58</v>
      </c>
      <c r="B14" s="42" t="s">
        <v>55</v>
      </c>
      <c r="C14" s="41" t="s">
        <v>62</v>
      </c>
      <c r="D14" s="43">
        <v>10</v>
      </c>
      <c r="E14" s="43" t="s">
        <v>64</v>
      </c>
      <c r="F14" s="41" t="s">
        <v>68</v>
      </c>
      <c r="G14" s="41" t="s">
        <v>71</v>
      </c>
      <c r="H14" s="44">
        <v>400</v>
      </c>
      <c r="I14" s="36">
        <v>2</v>
      </c>
      <c r="J14" s="36">
        <v>10</v>
      </c>
      <c r="K14" s="71">
        <v>43238</v>
      </c>
      <c r="L14" s="72">
        <v>11.15</v>
      </c>
      <c r="M14" s="45">
        <f>IFERROR(IF(C14="盈利收益率",POWER(L14/J14,I14),POWER(J14/L14,I14)),0)</f>
        <v>1.243225</v>
      </c>
      <c r="N14" s="46">
        <f t="shared" si="6"/>
        <v>497</v>
      </c>
      <c r="O14" s="73">
        <v>500</v>
      </c>
      <c r="P14" s="51">
        <f>O14-N14</f>
        <v>3</v>
      </c>
      <c r="R14" s="56">
        <v>43224</v>
      </c>
      <c r="S14" s="6">
        <v>13.3</v>
      </c>
      <c r="T14" s="6">
        <v>17.23</v>
      </c>
      <c r="U14" s="6">
        <v>9.74</v>
      </c>
      <c r="V14" s="6">
        <v>24.25</v>
      </c>
      <c r="W14" s="6">
        <v>25.38</v>
      </c>
      <c r="X14" s="6">
        <v>11.28</v>
      </c>
      <c r="Y14"/>
    </row>
    <row r="15" spans="1:25" s="35" customFormat="1" ht="14.25" x14ac:dyDescent="0.15">
      <c r="A15" s="41" t="s">
        <v>129</v>
      </c>
      <c r="B15" s="42" t="s">
        <v>130</v>
      </c>
      <c r="C15" s="41" t="s">
        <v>83</v>
      </c>
      <c r="D15" s="43">
        <v>13</v>
      </c>
      <c r="E15" s="43" t="s">
        <v>131</v>
      </c>
      <c r="F15" s="41"/>
      <c r="G15" s="41" t="s">
        <v>132</v>
      </c>
      <c r="H15" s="44">
        <v>400</v>
      </c>
      <c r="I15" s="36">
        <v>2</v>
      </c>
      <c r="J15" s="43">
        <v>13</v>
      </c>
      <c r="K15" s="71">
        <v>43238</v>
      </c>
      <c r="L15" s="72">
        <v>9.8699999999999992</v>
      </c>
      <c r="M15" s="45">
        <f t="shared" ref="M15:M16" si="8">IFERROR(IF(C15="盈利收益率",POWER(L15/J15,I15),POWER(J15/L15,I15)),0)</f>
        <v>1.7348119268833231</v>
      </c>
      <c r="N15" s="46">
        <f t="shared" si="6"/>
        <v>693</v>
      </c>
      <c r="O15" s="73">
        <v>693</v>
      </c>
      <c r="P15" s="51">
        <f t="shared" ref="P15:P16" si="9">O15-N15</f>
        <v>0</v>
      </c>
      <c r="R15" s="56">
        <v>43231</v>
      </c>
      <c r="S15" s="6">
        <v>13.63</v>
      </c>
      <c r="T15" s="6">
        <v>17.75</v>
      </c>
      <c r="U15" s="6">
        <v>9.94</v>
      </c>
      <c r="V15" s="6">
        <v>24.91</v>
      </c>
      <c r="W15" s="6">
        <v>25.98</v>
      </c>
      <c r="X15" s="6">
        <v>11.04</v>
      </c>
      <c r="Y15"/>
    </row>
    <row r="16" spans="1:25" s="35" customFormat="1" ht="14.25" x14ac:dyDescent="0.15">
      <c r="A16" s="41" t="s">
        <v>133</v>
      </c>
      <c r="B16" s="42" t="s">
        <v>134</v>
      </c>
      <c r="C16" s="41" t="s">
        <v>83</v>
      </c>
      <c r="D16" s="43">
        <v>24</v>
      </c>
      <c r="E16" s="43">
        <v>29</v>
      </c>
      <c r="F16" s="41" t="s">
        <v>135</v>
      </c>
      <c r="G16" s="41" t="s">
        <v>140</v>
      </c>
      <c r="H16" s="44">
        <v>400</v>
      </c>
      <c r="I16" s="36">
        <v>2</v>
      </c>
      <c r="J16" s="43">
        <v>24</v>
      </c>
      <c r="K16" s="71">
        <v>43238</v>
      </c>
      <c r="L16" s="72">
        <v>17.66</v>
      </c>
      <c r="M16" s="45">
        <f t="shared" si="8"/>
        <v>1.8468902344396294</v>
      </c>
      <c r="N16" s="46">
        <f t="shared" si="6"/>
        <v>738</v>
      </c>
      <c r="O16" s="73">
        <v>738</v>
      </c>
      <c r="P16" s="51">
        <f t="shared" si="9"/>
        <v>0</v>
      </c>
      <c r="R16" s="56">
        <v>43238</v>
      </c>
      <c r="S16" s="6">
        <v>13.58</v>
      </c>
      <c r="T16" s="6">
        <v>17.66</v>
      </c>
      <c r="U16" s="6">
        <v>9.8699999999999992</v>
      </c>
      <c r="V16" s="6">
        <v>24.81</v>
      </c>
      <c r="W16" s="6">
        <v>25.74</v>
      </c>
      <c r="X16" s="6">
        <v>11.15</v>
      </c>
      <c r="Y16"/>
    </row>
    <row r="17" spans="1:25" s="35" customFormat="1" ht="14.25" x14ac:dyDescent="0.15">
      <c r="A17" s="41" t="s">
        <v>81</v>
      </c>
      <c r="B17" s="42" t="s">
        <v>82</v>
      </c>
      <c r="C17" s="41" t="s">
        <v>83</v>
      </c>
      <c r="D17" s="43">
        <v>15</v>
      </c>
      <c r="E17" s="43">
        <v>25</v>
      </c>
      <c r="F17" s="41" t="s">
        <v>84</v>
      </c>
      <c r="G17" s="41" t="s">
        <v>84</v>
      </c>
      <c r="H17" s="44">
        <v>400</v>
      </c>
      <c r="I17" s="36">
        <v>2</v>
      </c>
      <c r="J17" s="43">
        <v>15</v>
      </c>
      <c r="K17" s="71">
        <v>43238</v>
      </c>
      <c r="L17" s="72">
        <v>13.58</v>
      </c>
      <c r="M17" s="45">
        <f>IFERROR(IF(C17="盈利收益率",POWER(L17/J17,I17),POWER(J17/L17,I17)),0)</f>
        <v>1.2200650267546707</v>
      </c>
      <c r="N17" s="46">
        <f t="shared" si="6"/>
        <v>488</v>
      </c>
      <c r="O17" s="73">
        <v>488</v>
      </c>
      <c r="P17" s="51">
        <f>O17-N17</f>
        <v>0</v>
      </c>
      <c r="R17" s="56">
        <v>43244</v>
      </c>
      <c r="S17" s="6">
        <v>13.61</v>
      </c>
      <c r="T17" s="6">
        <v>17.559999999999999</v>
      </c>
      <c r="U17" s="6">
        <v>9.82</v>
      </c>
      <c r="V17" s="6">
        <v>25.04</v>
      </c>
      <c r="W17" s="6">
        <v>25.92</v>
      </c>
      <c r="X17" s="6">
        <v>11.17</v>
      </c>
      <c r="Y17"/>
    </row>
    <row r="18" spans="1:25" s="35" customFormat="1" ht="14.25" x14ac:dyDescent="0.15">
      <c r="A18" s="41" t="s">
        <v>85</v>
      </c>
      <c r="B18" s="42" t="s">
        <v>162</v>
      </c>
      <c r="C18" s="41" t="s">
        <v>83</v>
      </c>
      <c r="D18" s="43">
        <v>33</v>
      </c>
      <c r="E18" s="43">
        <v>40</v>
      </c>
      <c r="F18" s="41" t="s">
        <v>86</v>
      </c>
      <c r="G18" s="41" t="s">
        <v>87</v>
      </c>
      <c r="H18" s="44">
        <v>400</v>
      </c>
      <c r="I18" s="36">
        <v>2</v>
      </c>
      <c r="J18" s="47">
        <v>31</v>
      </c>
      <c r="K18" s="71">
        <v>43238</v>
      </c>
      <c r="L18" s="72">
        <v>25.74</v>
      </c>
      <c r="M18" s="45">
        <f t="shared" ref="M18:M19" si="10">IFERROR(IF(C18="盈利收益率",POWER(L18/J18,I18),POWER(J18/L18,I18)),0)</f>
        <v>1.4504618234221964</v>
      </c>
      <c r="N18" s="46">
        <f t="shared" si="6"/>
        <v>580</v>
      </c>
      <c r="O18" s="73">
        <v>580</v>
      </c>
      <c r="P18" s="51">
        <f t="shared" ref="P18:P19" si="11">O18-N18</f>
        <v>0</v>
      </c>
      <c r="R18"/>
      <c r="S18"/>
      <c r="T18"/>
      <c r="U18"/>
      <c r="V18"/>
      <c r="W18"/>
      <c r="X18"/>
    </row>
    <row r="19" spans="1:25" s="35" customFormat="1" ht="14.25" x14ac:dyDescent="0.15">
      <c r="A19" s="41" t="s">
        <v>141</v>
      </c>
      <c r="B19" s="42" t="s">
        <v>142</v>
      </c>
      <c r="C19" s="41" t="s">
        <v>83</v>
      </c>
      <c r="D19" s="43">
        <v>33</v>
      </c>
      <c r="E19" s="43">
        <v>40</v>
      </c>
      <c r="F19" s="41" t="s">
        <v>68</v>
      </c>
      <c r="G19" s="41" t="s">
        <v>141</v>
      </c>
      <c r="H19" s="44">
        <v>400</v>
      </c>
      <c r="I19" s="36">
        <v>2</v>
      </c>
      <c r="J19" s="47">
        <v>31</v>
      </c>
      <c r="K19" s="71">
        <v>43238</v>
      </c>
      <c r="L19" s="72">
        <v>24.81</v>
      </c>
      <c r="M19" s="45">
        <f t="shared" si="10"/>
        <v>1.5612406810908412</v>
      </c>
      <c r="N19" s="46">
        <f t="shared" si="6"/>
        <v>624</v>
      </c>
      <c r="O19" s="73">
        <v>624</v>
      </c>
      <c r="P19" s="51">
        <f t="shared" si="11"/>
        <v>0</v>
      </c>
      <c r="R19"/>
      <c r="S19"/>
      <c r="T19"/>
      <c r="U19"/>
      <c r="V19"/>
      <c r="W19"/>
      <c r="X19"/>
    </row>
    <row r="20" spans="1:25" s="35" customFormat="1" ht="14.25" x14ac:dyDescent="0.15">
      <c r="A20" s="58" t="s">
        <v>58</v>
      </c>
      <c r="B20" s="59" t="s">
        <v>55</v>
      </c>
      <c r="C20" s="60" t="s">
        <v>62</v>
      </c>
      <c r="D20" s="61">
        <v>10</v>
      </c>
      <c r="E20" s="61" t="s">
        <v>64</v>
      </c>
      <c r="F20" s="60" t="s">
        <v>68</v>
      </c>
      <c r="G20" s="60" t="s">
        <v>71</v>
      </c>
      <c r="H20" s="62">
        <v>400</v>
      </c>
      <c r="I20" s="63">
        <v>2</v>
      </c>
      <c r="J20" s="63">
        <v>10</v>
      </c>
      <c r="K20" s="68">
        <v>43244</v>
      </c>
      <c r="L20" s="69">
        <v>11.17</v>
      </c>
      <c r="M20" s="65">
        <f>IFERROR(IF(C20="盈利收益率",POWER(L20/J20,I20),POWER(J20/L20,I20)),0)</f>
        <v>1.247689</v>
      </c>
      <c r="N20" s="66">
        <f t="shared" ref="N20:N25" si="12">INT(H20*M20)</f>
        <v>499</v>
      </c>
      <c r="O20" s="70"/>
      <c r="P20" s="67">
        <f>O20-N20</f>
        <v>-499</v>
      </c>
      <c r="R20"/>
      <c r="S20"/>
      <c r="T20"/>
      <c r="U20"/>
      <c r="V20"/>
      <c r="W20"/>
      <c r="X20"/>
    </row>
    <row r="21" spans="1:25" s="35" customFormat="1" ht="14.25" x14ac:dyDescent="0.15">
      <c r="A21" s="60" t="s">
        <v>129</v>
      </c>
      <c r="B21" s="59" t="s">
        <v>130</v>
      </c>
      <c r="C21" s="60" t="s">
        <v>83</v>
      </c>
      <c r="D21" s="61">
        <v>13</v>
      </c>
      <c r="E21" s="61" t="s">
        <v>131</v>
      </c>
      <c r="F21" s="60"/>
      <c r="G21" s="60" t="s">
        <v>132</v>
      </c>
      <c r="H21" s="62">
        <v>400</v>
      </c>
      <c r="I21" s="63">
        <v>2</v>
      </c>
      <c r="J21" s="61">
        <v>13</v>
      </c>
      <c r="K21" s="68">
        <v>43244</v>
      </c>
      <c r="L21" s="69">
        <v>9.82</v>
      </c>
      <c r="M21" s="65">
        <f t="shared" ref="M21:M22" si="13">IFERROR(IF(C21="盈利收益率",POWER(L21/J21,I21),POWER(J21/L21,I21)),0)</f>
        <v>1.7525230109382322</v>
      </c>
      <c r="N21" s="66">
        <f t="shared" si="12"/>
        <v>701</v>
      </c>
      <c r="O21" s="70"/>
      <c r="P21" s="67">
        <f t="shared" ref="P21:P22" si="14">O21-N21</f>
        <v>-701</v>
      </c>
      <c r="R21"/>
      <c r="S21"/>
      <c r="T21"/>
      <c r="U21"/>
      <c r="V21"/>
      <c r="W21"/>
      <c r="X21"/>
    </row>
    <row r="22" spans="1:25" s="35" customFormat="1" ht="14.25" x14ac:dyDescent="0.15">
      <c r="A22" s="60" t="s">
        <v>133</v>
      </c>
      <c r="B22" s="59" t="s">
        <v>134</v>
      </c>
      <c r="C22" s="60" t="s">
        <v>83</v>
      </c>
      <c r="D22" s="61">
        <v>24</v>
      </c>
      <c r="E22" s="61">
        <v>29</v>
      </c>
      <c r="F22" s="60" t="s">
        <v>135</v>
      </c>
      <c r="G22" s="60" t="s">
        <v>140</v>
      </c>
      <c r="H22" s="62">
        <v>400</v>
      </c>
      <c r="I22" s="63">
        <v>2</v>
      </c>
      <c r="J22" s="61">
        <v>24</v>
      </c>
      <c r="K22" s="68">
        <v>43244</v>
      </c>
      <c r="L22" s="69">
        <v>17.559999999999999</v>
      </c>
      <c r="M22" s="65">
        <f t="shared" si="13"/>
        <v>1.8679853259374957</v>
      </c>
      <c r="N22" s="66">
        <f t="shared" si="12"/>
        <v>747</v>
      </c>
      <c r="O22" s="70"/>
      <c r="P22" s="67">
        <f t="shared" si="14"/>
        <v>-747</v>
      </c>
      <c r="R22"/>
      <c r="S22"/>
      <c r="T22"/>
      <c r="U22"/>
      <c r="V22"/>
      <c r="W22"/>
      <c r="X22"/>
    </row>
    <row r="23" spans="1:25" s="35" customFormat="1" ht="14.25" x14ac:dyDescent="0.15">
      <c r="A23" s="60" t="s">
        <v>81</v>
      </c>
      <c r="B23" s="59" t="s">
        <v>82</v>
      </c>
      <c r="C23" s="60" t="s">
        <v>83</v>
      </c>
      <c r="D23" s="61">
        <v>15</v>
      </c>
      <c r="E23" s="61">
        <v>25</v>
      </c>
      <c r="F23" s="60" t="s">
        <v>84</v>
      </c>
      <c r="G23" s="60" t="s">
        <v>84</v>
      </c>
      <c r="H23" s="62">
        <v>400</v>
      </c>
      <c r="I23" s="63">
        <v>2</v>
      </c>
      <c r="J23" s="61">
        <v>15</v>
      </c>
      <c r="K23" s="68">
        <v>43244</v>
      </c>
      <c r="L23" s="69">
        <v>13.61</v>
      </c>
      <c r="M23" s="65">
        <f>IFERROR(IF(C23="盈利收益率",POWER(L23/J23,I23),POWER(J23/L23,I23)),0)</f>
        <v>1.2146922698603539</v>
      </c>
      <c r="N23" s="66">
        <f t="shared" si="12"/>
        <v>485</v>
      </c>
      <c r="O23" s="70"/>
      <c r="P23" s="67">
        <f>O23-N23</f>
        <v>-485</v>
      </c>
      <c r="R23"/>
      <c r="S23"/>
      <c r="T23"/>
      <c r="U23"/>
      <c r="V23"/>
      <c r="W23"/>
      <c r="X23"/>
    </row>
    <row r="24" spans="1:25" s="35" customFormat="1" ht="14.25" x14ac:dyDescent="0.15">
      <c r="A24" s="60" t="s">
        <v>85</v>
      </c>
      <c r="B24" s="59" t="s">
        <v>162</v>
      </c>
      <c r="C24" s="60" t="s">
        <v>83</v>
      </c>
      <c r="D24" s="61">
        <v>33</v>
      </c>
      <c r="E24" s="61">
        <v>40</v>
      </c>
      <c r="F24" s="60" t="s">
        <v>86</v>
      </c>
      <c r="G24" s="60" t="s">
        <v>87</v>
      </c>
      <c r="H24" s="62">
        <v>400</v>
      </c>
      <c r="I24" s="63">
        <v>2</v>
      </c>
      <c r="J24" s="64">
        <v>31</v>
      </c>
      <c r="K24" s="68">
        <v>43244</v>
      </c>
      <c r="L24" s="69">
        <v>25.92</v>
      </c>
      <c r="M24" s="65">
        <f t="shared" ref="M24:M25" si="15">IFERROR(IF(C24="盈利收益率",POWER(L24/J24,I24),POWER(J24/L24,I24)),0)</f>
        <v>1.430386469288218</v>
      </c>
      <c r="N24" s="66">
        <f t="shared" si="12"/>
        <v>572</v>
      </c>
      <c r="O24" s="70"/>
      <c r="P24" s="67">
        <f t="shared" ref="P24:P25" si="16">O24-N24</f>
        <v>-572</v>
      </c>
      <c r="R24"/>
      <c r="S24"/>
      <c r="T24"/>
      <c r="U24"/>
      <c r="V24"/>
      <c r="W24"/>
      <c r="X24"/>
    </row>
    <row r="25" spans="1:25" s="35" customFormat="1" ht="14.25" x14ac:dyDescent="0.15">
      <c r="A25" s="60" t="s">
        <v>141</v>
      </c>
      <c r="B25" s="59" t="s">
        <v>142</v>
      </c>
      <c r="C25" s="60" t="s">
        <v>83</v>
      </c>
      <c r="D25" s="61">
        <v>33</v>
      </c>
      <c r="E25" s="61">
        <v>40</v>
      </c>
      <c r="F25" s="60" t="s">
        <v>68</v>
      </c>
      <c r="G25" s="60" t="s">
        <v>141</v>
      </c>
      <c r="H25" s="62">
        <v>400</v>
      </c>
      <c r="I25" s="63">
        <v>2</v>
      </c>
      <c r="J25" s="64">
        <v>31</v>
      </c>
      <c r="K25" s="68">
        <v>43244</v>
      </c>
      <c r="L25" s="69">
        <v>25.04</v>
      </c>
      <c r="M25" s="65">
        <f t="shared" si="15"/>
        <v>1.5326914636262494</v>
      </c>
      <c r="N25" s="66">
        <f t="shared" si="12"/>
        <v>613</v>
      </c>
      <c r="O25" s="70"/>
      <c r="P25" s="67">
        <f t="shared" si="16"/>
        <v>-613</v>
      </c>
      <c r="R25"/>
      <c r="S25"/>
      <c r="T25"/>
      <c r="U25"/>
      <c r="V25"/>
      <c r="W25"/>
      <c r="X25"/>
    </row>
    <row r="26" spans="1:25" s="35" customFormat="1" ht="14.25" x14ac:dyDescent="0.15">
      <c r="A26" s="29"/>
      <c r="B26" s="29"/>
      <c r="C26" s="29"/>
      <c r="D26" s="30"/>
      <c r="E26" s="30"/>
      <c r="F26" s="29"/>
      <c r="G26" s="29"/>
      <c r="H26" s="30"/>
      <c r="I26" s="34"/>
      <c r="J26" s="34"/>
      <c r="K26" s="54"/>
      <c r="L26" s="52"/>
      <c r="M26" s="31"/>
      <c r="N26" s="32"/>
      <c r="O26" s="32"/>
      <c r="P26" s="49"/>
      <c r="R26"/>
      <c r="S26"/>
      <c r="T26"/>
      <c r="U26"/>
      <c r="V26"/>
      <c r="W26"/>
      <c r="X26"/>
    </row>
    <row r="27" spans="1:25" s="35" customFormat="1" ht="14.25" x14ac:dyDescent="0.15">
      <c r="A27" s="29"/>
      <c r="B27" s="29"/>
      <c r="C27" s="29"/>
      <c r="D27" s="30"/>
      <c r="E27" s="30"/>
      <c r="F27" s="29"/>
      <c r="G27" s="29"/>
      <c r="H27" s="30"/>
      <c r="I27" s="34"/>
      <c r="J27" s="34"/>
      <c r="K27" s="54"/>
      <c r="L27" s="52"/>
      <c r="M27" s="31"/>
      <c r="N27" s="32"/>
      <c r="O27" s="32"/>
      <c r="P27" s="49"/>
      <c r="R27"/>
      <c r="S27"/>
      <c r="T27"/>
      <c r="U27"/>
      <c r="V27"/>
      <c r="W27"/>
      <c r="X27"/>
    </row>
    <row r="28" spans="1:25" s="35" customFormat="1" ht="14.25" x14ac:dyDescent="0.15">
      <c r="A28" s="29"/>
      <c r="B28" s="29"/>
      <c r="C28" s="29"/>
      <c r="D28" s="30"/>
      <c r="E28" s="30"/>
      <c r="F28" s="29"/>
      <c r="G28" s="29"/>
      <c r="H28" s="30"/>
      <c r="I28" s="34"/>
      <c r="J28" s="34"/>
      <c r="K28" s="54"/>
      <c r="L28" s="52"/>
      <c r="M28" s="31"/>
      <c r="N28" s="32"/>
      <c r="O28" s="32"/>
      <c r="P28" s="49"/>
      <c r="R28"/>
      <c r="S28"/>
      <c r="T28"/>
      <c r="U28"/>
      <c r="V28"/>
      <c r="W28"/>
      <c r="X28"/>
    </row>
    <row r="29" spans="1:25" ht="14.25" x14ac:dyDescent="0.15">
      <c r="R29"/>
      <c r="S29"/>
      <c r="T29"/>
      <c r="U29"/>
      <c r="V29"/>
      <c r="W29"/>
      <c r="X29"/>
    </row>
    <row r="30" spans="1:25" ht="14.25" x14ac:dyDescent="0.15">
      <c r="R30"/>
      <c r="S30"/>
      <c r="T30"/>
      <c r="U30"/>
      <c r="V30"/>
      <c r="W30"/>
      <c r="X30"/>
    </row>
    <row r="31" spans="1:25" ht="14.25" x14ac:dyDescent="0.15">
      <c r="R31"/>
      <c r="S31"/>
      <c r="T31"/>
      <c r="U31"/>
      <c r="V31"/>
      <c r="W31"/>
      <c r="X31"/>
    </row>
    <row r="32" spans="1:25" ht="14.25" x14ac:dyDescent="0.15">
      <c r="R32"/>
      <c r="S32"/>
      <c r="T32"/>
      <c r="U32"/>
      <c r="V32"/>
      <c r="W32"/>
      <c r="X32"/>
    </row>
    <row r="33" spans="18:24" ht="14.25" x14ac:dyDescent="0.15">
      <c r="R33"/>
      <c r="S33"/>
      <c r="T33"/>
      <c r="U33"/>
      <c r="V33"/>
      <c r="W33"/>
      <c r="X33"/>
    </row>
    <row r="34" spans="18:24" ht="14.25" x14ac:dyDescent="0.15">
      <c r="R34"/>
      <c r="S34"/>
      <c r="T34"/>
      <c r="U34"/>
      <c r="V34"/>
      <c r="W34"/>
      <c r="X34"/>
    </row>
    <row r="35" spans="18:24" ht="14.25" x14ac:dyDescent="0.15">
      <c r="R35"/>
      <c r="S35"/>
    </row>
    <row r="36" spans="18:24" ht="14.25" x14ac:dyDescent="0.15">
      <c r="R36"/>
      <c r="S36"/>
    </row>
    <row r="37" spans="18:24" ht="14.25" x14ac:dyDescent="0.15">
      <c r="R37"/>
      <c r="S37"/>
    </row>
  </sheetData>
  <phoneticPr fontId="1" type="noConversion"/>
  <pageMargins left="0.25" right="0.25" top="0.75" bottom="0.75" header="0.3" footer="0.3"/>
  <pageSetup paperSize="9" orientation="portrait" horizontalDpi="0" verticalDpi="0"/>
  <ignoredErrors>
    <ignoredError sqref="F13:G13 A12:A13 F12 G9:G10 G12 G8 G11 F9:F10 A9:A10 A8:F8 A11:F11 B9:E10" numberStoredAsText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="80" zoomScaleNormal="80" zoomScalePageLayoutView="80" workbookViewId="0">
      <selection activeCell="G21" sqref="G21"/>
    </sheetView>
  </sheetViews>
  <sheetFormatPr defaultColWidth="11" defaultRowHeight="14.25" x14ac:dyDescent="0.15"/>
  <cols>
    <col min="1" max="1" width="38.5" bestFit="1" customWidth="1"/>
    <col min="2" max="2" width="15.375" bestFit="1" customWidth="1"/>
    <col min="3" max="3" width="9.5" bestFit="1" customWidth="1"/>
    <col min="4" max="4" width="8.5" bestFit="1" customWidth="1"/>
    <col min="5" max="6" width="9.5" bestFit="1" customWidth="1"/>
    <col min="7" max="7" width="6.125" bestFit="1" customWidth="1"/>
    <col min="8" max="8" width="4.625" customWidth="1"/>
    <col min="9" max="9" width="15.75" customWidth="1"/>
    <col min="10" max="10" width="8.375" customWidth="1"/>
    <col min="11" max="12" width="10.625" customWidth="1"/>
    <col min="13" max="13" width="5.125" customWidth="1"/>
    <col min="14" max="14" width="10" customWidth="1"/>
    <col min="15" max="15" width="8.375" customWidth="1"/>
    <col min="16" max="17" width="10.625" customWidth="1"/>
  </cols>
  <sheetData>
    <row r="1" spans="1:17" x14ac:dyDescent="0.15">
      <c r="A1" s="5" t="s">
        <v>0</v>
      </c>
      <c r="B1" s="5" t="s">
        <v>14</v>
      </c>
      <c r="C1" s="5" t="s">
        <v>21</v>
      </c>
      <c r="D1" s="5" t="s">
        <v>19</v>
      </c>
      <c r="E1" s="5" t="s">
        <v>17</v>
      </c>
      <c r="F1" s="5" t="s">
        <v>20</v>
      </c>
      <c r="G1" s="5" t="s">
        <v>7</v>
      </c>
      <c r="I1" s="7" t="s">
        <v>13</v>
      </c>
      <c r="J1" t="s">
        <v>31</v>
      </c>
      <c r="K1" t="s">
        <v>28</v>
      </c>
      <c r="L1" t="s">
        <v>27</v>
      </c>
      <c r="N1" s="7" t="s">
        <v>13</v>
      </c>
      <c r="O1" t="s">
        <v>31</v>
      </c>
      <c r="P1" t="s">
        <v>28</v>
      </c>
      <c r="Q1" t="s">
        <v>27</v>
      </c>
    </row>
    <row r="2" spans="1:17" x14ac:dyDescent="0.15">
      <c r="A2" s="3" t="s">
        <v>1</v>
      </c>
      <c r="B2" s="3" t="s">
        <v>171</v>
      </c>
      <c r="C2" s="3" t="s">
        <v>16</v>
      </c>
      <c r="D2" s="3" t="s">
        <v>18</v>
      </c>
      <c r="E2" s="3">
        <v>300</v>
      </c>
      <c r="F2" s="3">
        <f t="shared" ref="F2:F11" si="0">E2*4*12</f>
        <v>14400</v>
      </c>
      <c r="G2" s="3"/>
      <c r="I2" s="8" t="s">
        <v>29</v>
      </c>
      <c r="J2" s="6">
        <v>2</v>
      </c>
      <c r="K2" s="6">
        <v>800</v>
      </c>
      <c r="L2" s="9">
        <v>0.4</v>
      </c>
      <c r="N2" s="8" t="s">
        <v>35</v>
      </c>
      <c r="O2" s="6">
        <v>5</v>
      </c>
      <c r="P2" s="6">
        <v>1700</v>
      </c>
      <c r="Q2" s="9">
        <v>0.85</v>
      </c>
    </row>
    <row r="3" spans="1:17" x14ac:dyDescent="0.15">
      <c r="A3" s="3" t="s">
        <v>2</v>
      </c>
      <c r="B3" s="3" t="s">
        <v>8</v>
      </c>
      <c r="C3" s="3" t="s">
        <v>16</v>
      </c>
      <c r="D3" s="3" t="s">
        <v>18</v>
      </c>
      <c r="E3" s="3">
        <v>0</v>
      </c>
      <c r="F3" s="3">
        <f t="shared" si="0"/>
        <v>0</v>
      </c>
      <c r="G3" s="3"/>
      <c r="I3" s="8" t="s">
        <v>22</v>
      </c>
      <c r="J3" s="6">
        <v>4</v>
      </c>
      <c r="K3" s="6">
        <v>500</v>
      </c>
      <c r="L3" s="9">
        <v>0.25</v>
      </c>
      <c r="N3" s="8" t="s">
        <v>36</v>
      </c>
      <c r="O3" s="6">
        <v>3</v>
      </c>
      <c r="P3" s="6">
        <v>300</v>
      </c>
      <c r="Q3" s="9">
        <v>0.15</v>
      </c>
    </row>
    <row r="4" spans="1:17" x14ac:dyDescent="0.15">
      <c r="A4" s="3" t="s">
        <v>11</v>
      </c>
      <c r="B4" s="3" t="s">
        <v>8</v>
      </c>
      <c r="C4" s="3" t="s">
        <v>16</v>
      </c>
      <c r="D4" s="3" t="s">
        <v>18</v>
      </c>
      <c r="E4" s="3">
        <v>0</v>
      </c>
      <c r="F4" s="3">
        <f t="shared" si="0"/>
        <v>0</v>
      </c>
      <c r="G4" s="3"/>
      <c r="I4" s="8" t="s">
        <v>23</v>
      </c>
      <c r="J4" s="6">
        <v>1</v>
      </c>
      <c r="K4" s="6">
        <v>400</v>
      </c>
      <c r="L4" s="9">
        <v>0.2</v>
      </c>
      <c r="N4" s="8" t="s">
        <v>33</v>
      </c>
      <c r="O4" s="6">
        <v>2</v>
      </c>
      <c r="P4" s="6"/>
      <c r="Q4" s="9">
        <v>0</v>
      </c>
    </row>
    <row r="5" spans="1:17" x14ac:dyDescent="0.15">
      <c r="A5" s="4" t="s">
        <v>6</v>
      </c>
      <c r="B5" s="4" t="s">
        <v>9</v>
      </c>
      <c r="C5" s="4" t="s">
        <v>15</v>
      </c>
      <c r="D5" s="4" t="s">
        <v>12</v>
      </c>
      <c r="E5" s="4">
        <v>400</v>
      </c>
      <c r="F5" s="4">
        <f t="shared" si="0"/>
        <v>19200</v>
      </c>
      <c r="G5" s="4"/>
      <c r="I5" s="8" t="s">
        <v>179</v>
      </c>
      <c r="J5" s="6">
        <v>1</v>
      </c>
      <c r="K5" s="6">
        <v>300</v>
      </c>
      <c r="L5" s="9">
        <v>0.15</v>
      </c>
      <c r="N5" s="8" t="s">
        <v>24</v>
      </c>
      <c r="O5" s="6">
        <v>10</v>
      </c>
      <c r="P5" s="6">
        <v>2000</v>
      </c>
      <c r="Q5" s="9">
        <v>1</v>
      </c>
    </row>
    <row r="6" spans="1:17" x14ac:dyDescent="0.15">
      <c r="A6" s="4" t="s">
        <v>10</v>
      </c>
      <c r="B6" s="4" t="s">
        <v>30</v>
      </c>
      <c r="C6" s="4" t="s">
        <v>15</v>
      </c>
      <c r="D6" s="4" t="s">
        <v>12</v>
      </c>
      <c r="E6" s="4">
        <v>400</v>
      </c>
      <c r="F6" s="4">
        <f t="shared" si="0"/>
        <v>19200</v>
      </c>
      <c r="G6" s="4"/>
      <c r="I6" s="8" t="s">
        <v>25</v>
      </c>
      <c r="J6" s="6">
        <v>1</v>
      </c>
      <c r="K6" s="6"/>
      <c r="L6" s="9">
        <v>0</v>
      </c>
    </row>
    <row r="7" spans="1:17" x14ac:dyDescent="0.15">
      <c r="A7" s="4" t="s">
        <v>3</v>
      </c>
      <c r="B7" s="4" t="s">
        <v>30</v>
      </c>
      <c r="C7" s="4" t="s">
        <v>15</v>
      </c>
      <c r="D7" s="4" t="s">
        <v>12</v>
      </c>
      <c r="E7" s="4">
        <v>400</v>
      </c>
      <c r="F7" s="4">
        <f t="shared" si="0"/>
        <v>19200</v>
      </c>
      <c r="G7" s="4"/>
      <c r="I7" s="8" t="s">
        <v>167</v>
      </c>
      <c r="J7" s="6">
        <v>1</v>
      </c>
      <c r="K7" s="6"/>
      <c r="L7" s="9">
        <v>0</v>
      </c>
    </row>
    <row r="8" spans="1:17" x14ac:dyDescent="0.15">
      <c r="A8" s="4" t="s">
        <v>166</v>
      </c>
      <c r="B8" s="4" t="s">
        <v>8</v>
      </c>
      <c r="C8" s="4" t="s">
        <v>15</v>
      </c>
      <c r="D8" s="4" t="s">
        <v>12</v>
      </c>
      <c r="E8" s="4">
        <v>200</v>
      </c>
      <c r="F8" s="4">
        <f t="shared" si="0"/>
        <v>9600</v>
      </c>
      <c r="G8" s="4"/>
      <c r="I8" s="8" t="s">
        <v>24</v>
      </c>
      <c r="J8" s="6">
        <v>10</v>
      </c>
      <c r="K8" s="6">
        <v>2000</v>
      </c>
      <c r="L8" s="9">
        <v>1</v>
      </c>
    </row>
    <row r="9" spans="1:17" x14ac:dyDescent="0.15">
      <c r="A9" s="4" t="s">
        <v>170</v>
      </c>
      <c r="B9" s="4" t="s">
        <v>8</v>
      </c>
      <c r="C9" s="4" t="s">
        <v>15</v>
      </c>
      <c r="D9" s="4" t="s">
        <v>12</v>
      </c>
      <c r="E9" s="4">
        <v>300</v>
      </c>
      <c r="F9" s="4">
        <f t="shared" si="0"/>
        <v>14400</v>
      </c>
      <c r="G9" s="4"/>
    </row>
    <row r="10" spans="1:17" x14ac:dyDescent="0.15">
      <c r="A10" s="2" t="s">
        <v>4</v>
      </c>
      <c r="B10" s="2" t="s">
        <v>168</v>
      </c>
      <c r="C10" s="2" t="s">
        <v>34</v>
      </c>
      <c r="D10" s="2" t="s">
        <v>12</v>
      </c>
      <c r="E10" s="2"/>
      <c r="F10" s="2">
        <f t="shared" si="0"/>
        <v>0</v>
      </c>
      <c r="G10" s="2" t="s">
        <v>169</v>
      </c>
    </row>
    <row r="11" spans="1:17" x14ac:dyDescent="0.15">
      <c r="A11" s="2" t="s">
        <v>5</v>
      </c>
      <c r="B11" s="2" t="s">
        <v>26</v>
      </c>
      <c r="C11" s="2" t="s">
        <v>34</v>
      </c>
      <c r="D11" s="2" t="s">
        <v>12</v>
      </c>
      <c r="E11" s="2"/>
      <c r="F11" s="2">
        <f t="shared" si="0"/>
        <v>0</v>
      </c>
      <c r="G11" s="2" t="s">
        <v>169</v>
      </c>
    </row>
    <row r="12" spans="1:17" x14ac:dyDescent="0.15">
      <c r="A12" s="1" t="s">
        <v>32</v>
      </c>
      <c r="B12" s="1"/>
      <c r="C12" s="1"/>
      <c r="D12" s="1"/>
      <c r="E12" s="1">
        <f>SUM(E2:E11)</f>
        <v>2000</v>
      </c>
      <c r="F12" s="1">
        <f>SUM(F2:F11)</f>
        <v>96000</v>
      </c>
      <c r="G12" s="1"/>
    </row>
  </sheetData>
  <phoneticPr fontId="1" type="noConversion"/>
  <pageMargins left="0.7" right="0.7" top="0.75" bottom="0.75" header="0.3" footer="0.3"/>
  <pageSetup paperSize="9" orientation="portrait" horizontalDpi="4294967293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selection activeCell="F17" sqref="F17:F18"/>
    </sheetView>
  </sheetViews>
  <sheetFormatPr defaultColWidth="11" defaultRowHeight="14.25" x14ac:dyDescent="0.15"/>
  <cols>
    <col min="1" max="1" width="4" customWidth="1"/>
    <col min="2" max="2" width="4.5" bestFit="1" customWidth="1"/>
    <col min="3" max="3" width="9.5" style="10" bestFit="1" customWidth="1"/>
    <col min="4" max="4" width="14.5" bestFit="1" customWidth="1"/>
    <col min="6" max="6" width="9.5" bestFit="1" customWidth="1"/>
    <col min="7" max="7" width="15.5" bestFit="1" customWidth="1"/>
    <col min="8" max="8" width="11" style="10"/>
    <col min="9" max="9" width="9.5" style="10" bestFit="1" customWidth="1"/>
    <col min="10" max="10" width="13.5" bestFit="1" customWidth="1"/>
  </cols>
  <sheetData>
    <row r="2" spans="2:9" ht="15" customHeight="1" x14ac:dyDescent="0.15">
      <c r="B2" s="23" t="s">
        <v>63</v>
      </c>
      <c r="C2" s="21"/>
      <c r="D2" s="21"/>
      <c r="E2" s="21"/>
      <c r="F2" s="21"/>
      <c r="G2" s="21"/>
      <c r="H2" s="21"/>
    </row>
    <row r="3" spans="2:9" x14ac:dyDescent="0.15">
      <c r="B3" s="15" t="s">
        <v>164</v>
      </c>
      <c r="C3" s="14" t="s">
        <v>37</v>
      </c>
      <c r="D3" s="15" t="s">
        <v>38</v>
      </c>
      <c r="E3" s="15" t="s">
        <v>39</v>
      </c>
      <c r="F3" s="15" t="s">
        <v>40</v>
      </c>
      <c r="G3" s="15" t="s">
        <v>41</v>
      </c>
      <c r="H3" s="14" t="s">
        <v>42</v>
      </c>
      <c r="I3" s="14" t="s">
        <v>43</v>
      </c>
    </row>
    <row r="4" spans="2:9" x14ac:dyDescent="0.15">
      <c r="B4" s="22">
        <v>1</v>
      </c>
      <c r="C4" s="11" t="s">
        <v>44</v>
      </c>
      <c r="D4" s="25" t="s">
        <v>52</v>
      </c>
      <c r="E4" s="12" t="s">
        <v>62</v>
      </c>
      <c r="F4" s="12">
        <v>10</v>
      </c>
      <c r="G4" s="12" t="s">
        <v>64</v>
      </c>
      <c r="H4" s="11" t="s">
        <v>67</v>
      </c>
      <c r="I4" s="11" t="s">
        <v>68</v>
      </c>
    </row>
    <row r="5" spans="2:9" x14ac:dyDescent="0.15">
      <c r="B5" s="22">
        <v>2</v>
      </c>
      <c r="C5" s="11" t="s">
        <v>58</v>
      </c>
      <c r="D5" s="25" t="s">
        <v>55</v>
      </c>
      <c r="E5" s="12" t="s">
        <v>62</v>
      </c>
      <c r="F5" s="12">
        <v>10</v>
      </c>
      <c r="G5" s="12" t="s">
        <v>64</v>
      </c>
      <c r="H5" s="11" t="s">
        <v>68</v>
      </c>
      <c r="I5" s="11" t="s">
        <v>71</v>
      </c>
    </row>
    <row r="6" spans="2:9" x14ac:dyDescent="0.15">
      <c r="B6" s="22">
        <v>3</v>
      </c>
      <c r="C6" s="11" t="s">
        <v>45</v>
      </c>
      <c r="D6" s="25" t="s">
        <v>53</v>
      </c>
      <c r="E6" s="12" t="s">
        <v>62</v>
      </c>
      <c r="F6" s="12">
        <v>10</v>
      </c>
      <c r="G6" s="12" t="s">
        <v>64</v>
      </c>
      <c r="H6" s="11" t="s">
        <v>69</v>
      </c>
      <c r="I6" s="11" t="s">
        <v>69</v>
      </c>
    </row>
    <row r="7" spans="2:9" x14ac:dyDescent="0.15">
      <c r="B7" s="22">
        <v>4</v>
      </c>
      <c r="C7" s="11" t="s">
        <v>46</v>
      </c>
      <c r="D7" s="13" t="s">
        <v>54</v>
      </c>
      <c r="E7" s="12" t="s">
        <v>62</v>
      </c>
      <c r="F7" s="12">
        <v>10</v>
      </c>
      <c r="G7" s="12" t="s">
        <v>64</v>
      </c>
      <c r="H7" s="11" t="s">
        <v>68</v>
      </c>
      <c r="I7" s="11" t="s">
        <v>70</v>
      </c>
    </row>
    <row r="8" spans="2:9" x14ac:dyDescent="0.15">
      <c r="B8" s="22">
        <v>5</v>
      </c>
      <c r="C8" s="11" t="s">
        <v>47</v>
      </c>
      <c r="D8" s="26" t="s">
        <v>56</v>
      </c>
      <c r="E8" s="12" t="s">
        <v>62</v>
      </c>
      <c r="F8" s="12">
        <v>10</v>
      </c>
      <c r="G8" s="12" t="s">
        <v>64</v>
      </c>
      <c r="H8" s="11" t="s">
        <v>68</v>
      </c>
      <c r="I8" s="11" t="s">
        <v>72</v>
      </c>
    </row>
    <row r="9" spans="2:9" x14ac:dyDescent="0.15">
      <c r="B9" s="22">
        <v>6</v>
      </c>
      <c r="C9" s="11" t="s">
        <v>48</v>
      </c>
      <c r="D9" s="13" t="s">
        <v>57</v>
      </c>
      <c r="E9" s="12" t="s">
        <v>62</v>
      </c>
      <c r="F9" s="12">
        <v>10</v>
      </c>
      <c r="G9" s="12" t="s">
        <v>64</v>
      </c>
      <c r="H9" s="11" t="s">
        <v>73</v>
      </c>
      <c r="I9" s="11" t="s">
        <v>74</v>
      </c>
    </row>
    <row r="10" spans="2:9" x14ac:dyDescent="0.15">
      <c r="B10" s="22">
        <v>7</v>
      </c>
      <c r="C10" s="11" t="s">
        <v>51</v>
      </c>
      <c r="D10" s="13" t="s">
        <v>59</v>
      </c>
      <c r="E10" s="12" t="s">
        <v>62</v>
      </c>
      <c r="F10" s="12">
        <v>10</v>
      </c>
      <c r="G10" s="12" t="s">
        <v>64</v>
      </c>
      <c r="H10" s="11" t="s">
        <v>75</v>
      </c>
      <c r="I10" s="11" t="s">
        <v>76</v>
      </c>
    </row>
    <row r="11" spans="2:9" x14ac:dyDescent="0.15">
      <c r="B11" s="22">
        <v>8</v>
      </c>
      <c r="C11" s="11" t="s">
        <v>49</v>
      </c>
      <c r="D11" s="13" t="s">
        <v>60</v>
      </c>
      <c r="E11" s="12" t="s">
        <v>62</v>
      </c>
      <c r="F11" s="12">
        <v>11</v>
      </c>
      <c r="G11" s="12" t="s">
        <v>65</v>
      </c>
      <c r="H11" s="11" t="s">
        <v>77</v>
      </c>
      <c r="I11" s="11" t="s">
        <v>78</v>
      </c>
    </row>
    <row r="12" spans="2:9" x14ac:dyDescent="0.15">
      <c r="B12" s="22">
        <v>9</v>
      </c>
      <c r="C12" s="11" t="s">
        <v>50</v>
      </c>
      <c r="D12" s="13" t="s">
        <v>61</v>
      </c>
      <c r="E12" s="12" t="s">
        <v>62</v>
      </c>
      <c r="F12" s="12">
        <v>11</v>
      </c>
      <c r="G12" s="12" t="s">
        <v>66</v>
      </c>
      <c r="H12" s="11" t="s">
        <v>79</v>
      </c>
      <c r="I12" s="11" t="s">
        <v>80</v>
      </c>
    </row>
    <row r="13" spans="2:9" x14ac:dyDescent="0.15">
      <c r="B13" s="22">
        <v>10</v>
      </c>
      <c r="C13" s="16" t="s">
        <v>81</v>
      </c>
      <c r="D13" s="27" t="s">
        <v>82</v>
      </c>
      <c r="E13" s="17" t="s">
        <v>83</v>
      </c>
      <c r="F13" s="17">
        <v>15</v>
      </c>
      <c r="G13" s="17">
        <v>25</v>
      </c>
      <c r="H13" s="16" t="s">
        <v>84</v>
      </c>
      <c r="I13" s="16" t="s">
        <v>84</v>
      </c>
    </row>
    <row r="14" spans="2:9" x14ac:dyDescent="0.15">
      <c r="B14" s="22">
        <v>11</v>
      </c>
      <c r="C14" s="16" t="s">
        <v>88</v>
      </c>
      <c r="D14" s="24" t="s">
        <v>89</v>
      </c>
      <c r="E14" s="17" t="s">
        <v>83</v>
      </c>
      <c r="F14" s="17">
        <v>11</v>
      </c>
      <c r="G14" s="17">
        <v>17</v>
      </c>
      <c r="H14" s="16" t="s">
        <v>90</v>
      </c>
      <c r="I14" s="16" t="s">
        <v>91</v>
      </c>
    </row>
    <row r="15" spans="2:9" x14ac:dyDescent="0.15">
      <c r="B15" s="22">
        <v>12</v>
      </c>
      <c r="C15" s="16" t="s">
        <v>88</v>
      </c>
      <c r="D15" s="24" t="s">
        <v>163</v>
      </c>
      <c r="E15" s="17" t="s">
        <v>83</v>
      </c>
      <c r="F15" s="17">
        <v>13</v>
      </c>
      <c r="G15" s="17">
        <v>17</v>
      </c>
      <c r="H15" s="16" t="s">
        <v>90</v>
      </c>
      <c r="I15" s="16" t="s">
        <v>91</v>
      </c>
    </row>
    <row r="16" spans="2:9" x14ac:dyDescent="0.15">
      <c r="B16" s="22">
        <v>13</v>
      </c>
      <c r="C16" s="16" t="s">
        <v>129</v>
      </c>
      <c r="D16" s="27" t="s">
        <v>130</v>
      </c>
      <c r="E16" s="17" t="s">
        <v>83</v>
      </c>
      <c r="F16" s="17">
        <v>13</v>
      </c>
      <c r="G16" s="17" t="s">
        <v>131</v>
      </c>
      <c r="H16" s="16"/>
      <c r="I16" s="16" t="s">
        <v>132</v>
      </c>
    </row>
    <row r="17" spans="2:9" x14ac:dyDescent="0.15">
      <c r="B17" s="22">
        <v>14</v>
      </c>
      <c r="C17" s="16" t="s">
        <v>133</v>
      </c>
      <c r="D17" s="27" t="s">
        <v>134</v>
      </c>
      <c r="E17" s="17" t="s">
        <v>83</v>
      </c>
      <c r="F17" s="17">
        <v>24</v>
      </c>
      <c r="G17" s="17">
        <v>29</v>
      </c>
      <c r="H17" s="16" t="s">
        <v>135</v>
      </c>
      <c r="I17" s="16" t="s">
        <v>140</v>
      </c>
    </row>
    <row r="18" spans="2:9" x14ac:dyDescent="0.15">
      <c r="B18" s="22">
        <v>15</v>
      </c>
      <c r="C18" s="16" t="s">
        <v>136</v>
      </c>
      <c r="D18" s="27" t="s">
        <v>137</v>
      </c>
      <c r="E18" s="17" t="s">
        <v>83</v>
      </c>
      <c r="F18" s="17">
        <v>25</v>
      </c>
      <c r="G18" s="17">
        <v>30</v>
      </c>
      <c r="H18" s="16" t="s">
        <v>138</v>
      </c>
      <c r="I18" s="16" t="s">
        <v>139</v>
      </c>
    </row>
    <row r="19" spans="2:9" x14ac:dyDescent="0.15">
      <c r="B19" s="22">
        <v>16</v>
      </c>
      <c r="C19" s="16" t="s">
        <v>85</v>
      </c>
      <c r="D19" s="24" t="s">
        <v>111</v>
      </c>
      <c r="E19" s="17" t="s">
        <v>83</v>
      </c>
      <c r="F19" s="17">
        <v>25</v>
      </c>
      <c r="G19" s="17">
        <v>40</v>
      </c>
      <c r="H19" s="16" t="s">
        <v>112</v>
      </c>
      <c r="I19" s="16" t="s">
        <v>113</v>
      </c>
    </row>
    <row r="20" spans="2:9" x14ac:dyDescent="0.15">
      <c r="B20" s="22">
        <v>17</v>
      </c>
      <c r="C20" s="16" t="s">
        <v>85</v>
      </c>
      <c r="D20" s="27" t="s">
        <v>162</v>
      </c>
      <c r="E20" s="17" t="s">
        <v>83</v>
      </c>
      <c r="F20" s="17">
        <v>33</v>
      </c>
      <c r="G20" s="17">
        <v>40</v>
      </c>
      <c r="H20" s="16" t="s">
        <v>86</v>
      </c>
      <c r="I20" s="16" t="s">
        <v>87</v>
      </c>
    </row>
    <row r="21" spans="2:9" x14ac:dyDescent="0.15">
      <c r="B21" s="22">
        <v>18</v>
      </c>
      <c r="C21" s="16" t="s">
        <v>141</v>
      </c>
      <c r="D21" s="27" t="s">
        <v>142</v>
      </c>
      <c r="E21" s="17" t="s">
        <v>83</v>
      </c>
      <c r="F21" s="17">
        <v>33</v>
      </c>
      <c r="G21" s="17">
        <v>40</v>
      </c>
      <c r="H21" s="16" t="s">
        <v>68</v>
      </c>
      <c r="I21" s="16" t="s">
        <v>143</v>
      </c>
    </row>
    <row r="22" spans="2:9" x14ac:dyDescent="0.15">
      <c r="B22" s="22">
        <v>19</v>
      </c>
      <c r="C22" s="16" t="s">
        <v>117</v>
      </c>
      <c r="D22" s="20" t="s">
        <v>118</v>
      </c>
      <c r="E22" s="17" t="s">
        <v>83</v>
      </c>
      <c r="F22" s="17">
        <v>34</v>
      </c>
      <c r="G22" s="17">
        <v>45</v>
      </c>
      <c r="H22" s="16" t="s">
        <v>119</v>
      </c>
      <c r="I22" s="16" t="s">
        <v>120</v>
      </c>
    </row>
    <row r="23" spans="2:9" x14ac:dyDescent="0.15">
      <c r="B23" s="22">
        <v>20</v>
      </c>
      <c r="C23" s="16" t="s">
        <v>96</v>
      </c>
      <c r="D23" s="20" t="s">
        <v>97</v>
      </c>
      <c r="E23" s="17" t="s">
        <v>83</v>
      </c>
      <c r="F23" s="17">
        <v>17</v>
      </c>
      <c r="G23" s="17">
        <v>28</v>
      </c>
      <c r="H23" s="16" t="s">
        <v>98</v>
      </c>
      <c r="I23" s="16" t="s">
        <v>99</v>
      </c>
    </row>
    <row r="24" spans="2:9" x14ac:dyDescent="0.15">
      <c r="B24" s="22">
        <v>21</v>
      </c>
      <c r="C24" s="16" t="s">
        <v>100</v>
      </c>
      <c r="D24" s="20" t="s">
        <v>101</v>
      </c>
      <c r="E24" s="17" t="s">
        <v>83</v>
      </c>
      <c r="F24" s="17">
        <v>15</v>
      </c>
      <c r="G24" s="17">
        <v>29</v>
      </c>
      <c r="H24" s="16" t="s">
        <v>102</v>
      </c>
      <c r="I24" s="16" t="s">
        <v>103</v>
      </c>
    </row>
    <row r="25" spans="2:9" x14ac:dyDescent="0.15">
      <c r="B25" s="22">
        <v>22</v>
      </c>
      <c r="C25" s="16" t="s">
        <v>92</v>
      </c>
      <c r="D25" s="24" t="s">
        <v>93</v>
      </c>
      <c r="E25" s="17" t="s">
        <v>83</v>
      </c>
      <c r="F25" s="17">
        <v>18</v>
      </c>
      <c r="G25" s="17">
        <v>26</v>
      </c>
      <c r="H25" s="16" t="s">
        <v>94</v>
      </c>
      <c r="I25" s="16" t="s">
        <v>95</v>
      </c>
    </row>
    <row r="26" spans="2:9" x14ac:dyDescent="0.15">
      <c r="B26" s="22">
        <v>23</v>
      </c>
      <c r="C26" s="16" t="s">
        <v>107</v>
      </c>
      <c r="D26" s="24" t="s">
        <v>108</v>
      </c>
      <c r="E26" s="17" t="s">
        <v>83</v>
      </c>
      <c r="F26" s="17">
        <v>23</v>
      </c>
      <c r="G26" s="17">
        <v>35</v>
      </c>
      <c r="H26" s="16" t="s">
        <v>109</v>
      </c>
      <c r="I26" s="16" t="s">
        <v>110</v>
      </c>
    </row>
    <row r="27" spans="2:9" x14ac:dyDescent="0.15">
      <c r="B27" s="22">
        <v>24</v>
      </c>
      <c r="C27" s="16" t="s">
        <v>104</v>
      </c>
      <c r="D27" s="20" t="s">
        <v>105</v>
      </c>
      <c r="E27" s="17" t="s">
        <v>83</v>
      </c>
      <c r="F27" s="17">
        <v>24</v>
      </c>
      <c r="G27" s="17">
        <v>33</v>
      </c>
      <c r="H27" s="16" t="s">
        <v>68</v>
      </c>
      <c r="I27" s="16" t="s">
        <v>106</v>
      </c>
    </row>
    <row r="28" spans="2:9" x14ac:dyDescent="0.15">
      <c r="B28" s="22">
        <v>25</v>
      </c>
      <c r="C28" s="16" t="s">
        <v>114</v>
      </c>
      <c r="D28" s="20" t="s">
        <v>115</v>
      </c>
      <c r="E28" s="17" t="s">
        <v>83</v>
      </c>
      <c r="F28" s="17">
        <v>28</v>
      </c>
      <c r="G28" s="17">
        <v>40</v>
      </c>
      <c r="H28" s="16" t="s">
        <v>68</v>
      </c>
      <c r="I28" s="16" t="s">
        <v>116</v>
      </c>
    </row>
    <row r="29" spans="2:9" x14ac:dyDescent="0.15">
      <c r="B29" s="22">
        <v>26</v>
      </c>
      <c r="C29" s="16" t="s">
        <v>121</v>
      </c>
      <c r="D29" s="20" t="s">
        <v>122</v>
      </c>
      <c r="E29" s="17" t="s">
        <v>83</v>
      </c>
      <c r="F29" s="17">
        <v>20</v>
      </c>
      <c r="G29" s="17">
        <v>30</v>
      </c>
      <c r="H29" s="16" t="s">
        <v>123</v>
      </c>
      <c r="I29" s="16" t="s">
        <v>124</v>
      </c>
    </row>
    <row r="30" spans="2:9" x14ac:dyDescent="0.15">
      <c r="B30" s="22">
        <v>27</v>
      </c>
      <c r="C30" s="16" t="s">
        <v>125</v>
      </c>
      <c r="D30" s="20" t="s">
        <v>126</v>
      </c>
      <c r="E30" s="17" t="s">
        <v>83</v>
      </c>
      <c r="F30" s="17">
        <v>16</v>
      </c>
      <c r="G30" s="17">
        <v>25</v>
      </c>
      <c r="H30" s="16" t="s">
        <v>127</v>
      </c>
      <c r="I30" s="16" t="s">
        <v>128</v>
      </c>
    </row>
    <row r="31" spans="2:9" x14ac:dyDescent="0.15">
      <c r="B31" s="22">
        <v>28</v>
      </c>
      <c r="C31" s="18" t="s">
        <v>150</v>
      </c>
      <c r="D31" s="28" t="s">
        <v>145</v>
      </c>
      <c r="E31" s="19" t="s">
        <v>146</v>
      </c>
      <c r="F31" s="19">
        <v>2</v>
      </c>
      <c r="G31" s="19">
        <v>3</v>
      </c>
      <c r="H31" s="18" t="s">
        <v>68</v>
      </c>
      <c r="I31" s="18" t="s">
        <v>147</v>
      </c>
    </row>
    <row r="32" spans="2:9" x14ac:dyDescent="0.15">
      <c r="B32" s="22">
        <v>29</v>
      </c>
      <c r="C32" s="18" t="s">
        <v>144</v>
      </c>
      <c r="D32" s="28" t="s">
        <v>151</v>
      </c>
      <c r="E32" s="19" t="s">
        <v>146</v>
      </c>
      <c r="F32" s="19">
        <v>1.8</v>
      </c>
      <c r="G32" s="19">
        <v>3.3</v>
      </c>
      <c r="H32" s="18" t="s">
        <v>152</v>
      </c>
      <c r="I32" s="18" t="s">
        <v>153</v>
      </c>
    </row>
    <row r="33" spans="2:9" x14ac:dyDescent="0.15">
      <c r="B33" s="22">
        <v>30</v>
      </c>
      <c r="C33" s="18" t="s">
        <v>158</v>
      </c>
      <c r="D33" s="28" t="s">
        <v>159</v>
      </c>
      <c r="E33" s="19" t="s">
        <v>146</v>
      </c>
      <c r="F33" s="19">
        <v>3</v>
      </c>
      <c r="G33" s="19">
        <v>4.5</v>
      </c>
      <c r="H33" s="18" t="s">
        <v>161</v>
      </c>
      <c r="I33" s="18" t="s">
        <v>160</v>
      </c>
    </row>
    <row r="34" spans="2:9" x14ac:dyDescent="0.15">
      <c r="B34" s="22">
        <v>31</v>
      </c>
      <c r="C34" s="18" t="s">
        <v>154</v>
      </c>
      <c r="D34" s="28" t="s">
        <v>155</v>
      </c>
      <c r="E34" s="19" t="s">
        <v>146</v>
      </c>
      <c r="F34" s="19">
        <v>3</v>
      </c>
      <c r="G34" s="19">
        <v>4.5</v>
      </c>
      <c r="H34" s="18" t="s">
        <v>156</v>
      </c>
      <c r="I34" s="18" t="s">
        <v>157</v>
      </c>
    </row>
    <row r="35" spans="2:9" x14ac:dyDescent="0.15">
      <c r="B35" s="22">
        <v>32</v>
      </c>
      <c r="C35" s="18" t="s">
        <v>148</v>
      </c>
      <c r="D35" s="28" t="s">
        <v>165</v>
      </c>
      <c r="E35" s="19" t="s">
        <v>146</v>
      </c>
      <c r="F35" s="19">
        <v>0.55000000000000004</v>
      </c>
      <c r="G35" s="19">
        <v>0.85</v>
      </c>
      <c r="H35" s="18" t="s">
        <v>149</v>
      </c>
      <c r="I35" s="18" t="s">
        <v>149</v>
      </c>
    </row>
  </sheetData>
  <phoneticPr fontId="1" type="noConversion"/>
  <pageMargins left="0.25" right="0.25" top="0.75" bottom="0.75" header="0.3" footer="0.3"/>
  <pageSetup paperSize="9" orientation="portrait" horizontalDpi="0" verticalDpi="0"/>
  <ignoredErrors>
    <ignoredError sqref="I5:I17 H4:H35 I18:I35 C4:C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记录</vt:lpstr>
      <vt:lpstr>计划</vt:lpstr>
      <vt:lpstr>指数估值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YuanXing</cp:lastModifiedBy>
  <dcterms:created xsi:type="dcterms:W3CDTF">2017-12-17T07:45:40Z</dcterms:created>
  <dcterms:modified xsi:type="dcterms:W3CDTF">2018-05-23T14:39:18Z</dcterms:modified>
</cp:coreProperties>
</file>