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hidePivotFieldList="1"/>
  <bookViews>
    <workbookView xWindow="0" yWindow="465" windowWidth="21600" windowHeight="7545" tabRatio="500"/>
  </bookViews>
  <sheets>
    <sheet name="统计" sheetId="5" r:id="rId1"/>
    <sheet name="记录" sheetId="4" r:id="rId2"/>
    <sheet name="老计划" sheetId="1" r:id="rId3"/>
    <sheet name="指数估值阈值" sheetId="2" r:id="rId4"/>
  </sheets>
  <definedNames>
    <definedName name="_xlnm._FilterDatabase" localSheetId="1" hidden="1">记录!$A$1:$W$195</definedName>
  </definedNames>
  <calcPr calcId="145621" concurrentCalc="0"/>
  <pivotCaches>
    <pivotCache cacheId="5" r:id="rId5"/>
    <pivotCache cacheId="13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4" l="1"/>
  <c r="R14" i="4"/>
  <c r="S14" i="4"/>
  <c r="U14" i="4"/>
  <c r="Q22" i="4"/>
  <c r="R22" i="4"/>
  <c r="S22" i="4"/>
  <c r="U22" i="4"/>
  <c r="Q31" i="4"/>
  <c r="R31" i="4"/>
  <c r="S31" i="4"/>
  <c r="U31" i="4"/>
  <c r="Q40" i="4"/>
  <c r="R40" i="4"/>
  <c r="S40" i="4"/>
  <c r="U40" i="4"/>
  <c r="Q48" i="4"/>
  <c r="R48" i="4"/>
  <c r="S48" i="4"/>
  <c r="U48" i="4"/>
  <c r="Q57" i="4"/>
  <c r="R57" i="4"/>
  <c r="S57" i="4"/>
  <c r="U57" i="4"/>
  <c r="Q65" i="4"/>
  <c r="R65" i="4"/>
  <c r="S65" i="4"/>
  <c r="U65" i="4"/>
  <c r="Q76" i="4"/>
  <c r="R76" i="4"/>
  <c r="S76" i="4"/>
  <c r="U76" i="4"/>
  <c r="Q87" i="4"/>
  <c r="R87" i="4"/>
  <c r="S87" i="4"/>
  <c r="U87" i="4"/>
  <c r="Q97" i="4"/>
  <c r="R97" i="4"/>
  <c r="S97" i="4"/>
  <c r="U97" i="4"/>
  <c r="Q107" i="4"/>
  <c r="R107" i="4"/>
  <c r="S107" i="4"/>
  <c r="U107" i="4"/>
  <c r="Q118" i="4"/>
  <c r="R118" i="4"/>
  <c r="S118" i="4"/>
  <c r="U118" i="4"/>
  <c r="Q129" i="4"/>
  <c r="R129" i="4"/>
  <c r="S129" i="4"/>
  <c r="U129" i="4"/>
  <c r="Q140" i="4"/>
  <c r="R140" i="4"/>
  <c r="S140" i="4"/>
  <c r="U140" i="4"/>
  <c r="Q6" i="4"/>
  <c r="R6" i="4"/>
  <c r="S6" i="4"/>
  <c r="U6" i="4"/>
  <c r="Q8" i="4"/>
  <c r="R8" i="4"/>
  <c r="S8" i="4"/>
  <c r="U8" i="4"/>
  <c r="Q7" i="4"/>
  <c r="R7" i="4"/>
  <c r="S7" i="4"/>
  <c r="U7" i="4"/>
  <c r="Q3" i="4"/>
  <c r="R3" i="4"/>
  <c r="S3" i="4"/>
  <c r="U3" i="4"/>
  <c r="Q2" i="4"/>
  <c r="R2" i="4"/>
  <c r="S2" i="4"/>
  <c r="U2" i="4"/>
  <c r="Q4" i="4"/>
  <c r="R4" i="4"/>
  <c r="S4" i="4"/>
  <c r="U4" i="4"/>
  <c r="Q5" i="4"/>
  <c r="R5" i="4"/>
  <c r="S5" i="4"/>
  <c r="U5" i="4"/>
  <c r="Q16" i="4"/>
  <c r="R16" i="4"/>
  <c r="S16" i="4"/>
  <c r="U16" i="4"/>
  <c r="Q15" i="4"/>
  <c r="R15" i="4"/>
  <c r="S15" i="4"/>
  <c r="U15" i="4"/>
  <c r="Q11" i="4"/>
  <c r="R11" i="4"/>
  <c r="S11" i="4"/>
  <c r="U11" i="4"/>
  <c r="Q10" i="4"/>
  <c r="R10" i="4"/>
  <c r="S10" i="4"/>
  <c r="U10" i="4"/>
  <c r="Q9" i="4"/>
  <c r="R9" i="4"/>
  <c r="S9" i="4"/>
  <c r="U9" i="4"/>
  <c r="Q12" i="4"/>
  <c r="R12" i="4"/>
  <c r="S12" i="4"/>
  <c r="U12" i="4"/>
  <c r="Q13" i="4"/>
  <c r="R13" i="4"/>
  <c r="S13" i="4"/>
  <c r="U13" i="4"/>
  <c r="Q24" i="4"/>
  <c r="R24" i="4"/>
  <c r="S24" i="4"/>
  <c r="U24" i="4"/>
  <c r="Q20" i="4"/>
  <c r="R20" i="4"/>
  <c r="S20" i="4"/>
  <c r="U20" i="4"/>
  <c r="Q19" i="4"/>
  <c r="R19" i="4"/>
  <c r="S19" i="4"/>
  <c r="U19" i="4"/>
  <c r="Q17" i="4"/>
  <c r="R17" i="4"/>
  <c r="S17" i="4"/>
  <c r="U17" i="4"/>
  <c r="Q18" i="4"/>
  <c r="R18" i="4"/>
  <c r="S18" i="4"/>
  <c r="U18" i="4"/>
  <c r="Q23" i="4"/>
  <c r="R23" i="4"/>
  <c r="S23" i="4"/>
  <c r="U23" i="4"/>
  <c r="Q21" i="4"/>
  <c r="R21" i="4"/>
  <c r="S21" i="4"/>
  <c r="U21" i="4"/>
  <c r="Q32" i="4"/>
  <c r="R32" i="4"/>
  <c r="S32" i="4"/>
  <c r="U32" i="4"/>
  <c r="Q29" i="4"/>
  <c r="R29" i="4"/>
  <c r="S29" i="4"/>
  <c r="U29" i="4"/>
  <c r="Q27" i="4"/>
  <c r="R27" i="4"/>
  <c r="S27" i="4"/>
  <c r="U27" i="4"/>
  <c r="Q25" i="4"/>
  <c r="R25" i="4"/>
  <c r="S25" i="4"/>
  <c r="U25" i="4"/>
  <c r="Q26" i="4"/>
  <c r="R26" i="4"/>
  <c r="S26" i="4"/>
  <c r="U26" i="4"/>
  <c r="Q28" i="4"/>
  <c r="R28" i="4"/>
  <c r="S28" i="4"/>
  <c r="U28" i="4"/>
  <c r="Q30" i="4"/>
  <c r="R30" i="4"/>
  <c r="S30" i="4"/>
  <c r="U30" i="4"/>
  <c r="Q41" i="4"/>
  <c r="R41" i="4"/>
  <c r="S41" i="4"/>
  <c r="U41" i="4"/>
  <c r="Q38" i="4"/>
  <c r="R38" i="4"/>
  <c r="S38" i="4"/>
  <c r="U38" i="4"/>
  <c r="Q35" i="4"/>
  <c r="R35" i="4"/>
  <c r="S35" i="4"/>
  <c r="U35" i="4"/>
  <c r="Q36" i="4"/>
  <c r="R36" i="4"/>
  <c r="S36" i="4"/>
  <c r="U36" i="4"/>
  <c r="Q34" i="4"/>
  <c r="R34" i="4"/>
  <c r="S34" i="4"/>
  <c r="U34" i="4"/>
  <c r="Q33" i="4"/>
  <c r="R33" i="4"/>
  <c r="S33" i="4"/>
  <c r="U33" i="4"/>
  <c r="Q37" i="4"/>
  <c r="R37" i="4"/>
  <c r="S37" i="4"/>
  <c r="U37" i="4"/>
  <c r="Q39" i="4"/>
  <c r="R39" i="4"/>
  <c r="S39" i="4"/>
  <c r="U39" i="4"/>
  <c r="Q50" i="4"/>
  <c r="R50" i="4"/>
  <c r="S50" i="4"/>
  <c r="U50" i="4"/>
  <c r="Q49" i="4"/>
  <c r="R49" i="4"/>
  <c r="S49" i="4"/>
  <c r="U49" i="4"/>
  <c r="Q42" i="4"/>
  <c r="R42" i="4"/>
  <c r="S42" i="4"/>
  <c r="U42" i="4"/>
  <c r="Q45" i="4"/>
  <c r="R45" i="4"/>
  <c r="S45" i="4"/>
  <c r="U45" i="4"/>
  <c r="Q43" i="4"/>
  <c r="R43" i="4"/>
  <c r="S43" i="4"/>
  <c r="U43" i="4"/>
  <c r="Q44" i="4"/>
  <c r="R44" i="4"/>
  <c r="S44" i="4"/>
  <c r="U44" i="4"/>
  <c r="Q46" i="4"/>
  <c r="R46" i="4"/>
  <c r="S46" i="4"/>
  <c r="U46" i="4"/>
  <c r="Q47" i="4"/>
  <c r="R47" i="4"/>
  <c r="S47" i="4"/>
  <c r="U47" i="4"/>
  <c r="Q59" i="4"/>
  <c r="R59" i="4"/>
  <c r="S59" i="4"/>
  <c r="U59" i="4"/>
  <c r="Q58" i="4"/>
  <c r="R58" i="4"/>
  <c r="S58" i="4"/>
  <c r="U58" i="4"/>
  <c r="Q51" i="4"/>
  <c r="R51" i="4"/>
  <c r="S51" i="4"/>
  <c r="U51" i="4"/>
  <c r="Q54" i="4"/>
  <c r="R54" i="4"/>
  <c r="S54" i="4"/>
  <c r="U54" i="4"/>
  <c r="Q52" i="4"/>
  <c r="R52" i="4"/>
  <c r="S52" i="4"/>
  <c r="U52" i="4"/>
  <c r="Q53" i="4"/>
  <c r="R53" i="4"/>
  <c r="S53" i="4"/>
  <c r="U53" i="4"/>
  <c r="Q55" i="4"/>
  <c r="R55" i="4"/>
  <c r="S55" i="4"/>
  <c r="U55" i="4"/>
  <c r="Q56" i="4"/>
  <c r="R56" i="4"/>
  <c r="S56" i="4"/>
  <c r="U56" i="4"/>
  <c r="Q68" i="4"/>
  <c r="R68" i="4"/>
  <c r="S68" i="4"/>
  <c r="U68" i="4"/>
  <c r="Q67" i="4"/>
  <c r="R67" i="4"/>
  <c r="S67" i="4"/>
  <c r="U67" i="4"/>
  <c r="Q60" i="4"/>
  <c r="R60" i="4"/>
  <c r="S60" i="4"/>
  <c r="U60" i="4"/>
  <c r="Q62" i="4"/>
  <c r="R62" i="4"/>
  <c r="S62" i="4"/>
  <c r="U62" i="4"/>
  <c r="Q61" i="4"/>
  <c r="R61" i="4"/>
  <c r="S61" i="4"/>
  <c r="U61" i="4"/>
  <c r="Q63" i="4"/>
  <c r="R63" i="4"/>
  <c r="S63" i="4"/>
  <c r="U63" i="4"/>
  <c r="Q66" i="4"/>
  <c r="R66" i="4"/>
  <c r="S66" i="4"/>
  <c r="U66" i="4"/>
  <c r="Q64" i="4"/>
  <c r="R64" i="4"/>
  <c r="S64" i="4"/>
  <c r="U64" i="4"/>
  <c r="Q79" i="4"/>
  <c r="R79" i="4"/>
  <c r="S79" i="4"/>
  <c r="U79" i="4"/>
  <c r="Q77" i="4"/>
  <c r="R77" i="4"/>
  <c r="S77" i="4"/>
  <c r="U77" i="4"/>
  <c r="Q70" i="4"/>
  <c r="R70" i="4"/>
  <c r="S70" i="4"/>
  <c r="U70" i="4"/>
  <c r="Q71" i="4"/>
  <c r="R71" i="4"/>
  <c r="S71" i="4"/>
  <c r="U71" i="4"/>
  <c r="Q69" i="4"/>
  <c r="R69" i="4"/>
  <c r="S69" i="4"/>
  <c r="U69" i="4"/>
  <c r="Q72" i="4"/>
  <c r="R72" i="4"/>
  <c r="S72" i="4"/>
  <c r="U72" i="4"/>
  <c r="Q73" i="4"/>
  <c r="R73" i="4"/>
  <c r="S73" i="4"/>
  <c r="U73" i="4"/>
  <c r="Q74" i="4"/>
  <c r="R74" i="4"/>
  <c r="S74" i="4"/>
  <c r="U74" i="4"/>
  <c r="Q78" i="4"/>
  <c r="R78" i="4"/>
  <c r="S78" i="4"/>
  <c r="U78" i="4"/>
  <c r="Q75" i="4"/>
  <c r="R75" i="4"/>
  <c r="S75" i="4"/>
  <c r="U75" i="4"/>
  <c r="Q80" i="4"/>
  <c r="R80" i="4"/>
  <c r="S80" i="4"/>
  <c r="U80" i="4"/>
  <c r="Q81" i="4"/>
  <c r="R81" i="4"/>
  <c r="S81" i="4"/>
  <c r="U81" i="4"/>
  <c r="Q90" i="4"/>
  <c r="R90" i="4"/>
  <c r="S90" i="4"/>
  <c r="U90" i="4"/>
  <c r="Q88" i="4"/>
  <c r="R88" i="4"/>
  <c r="S88" i="4"/>
  <c r="U88" i="4"/>
  <c r="Q82" i="4"/>
  <c r="R82" i="4"/>
  <c r="S82" i="4"/>
  <c r="U82" i="4"/>
  <c r="Q83" i="4"/>
  <c r="R83" i="4"/>
  <c r="S83" i="4"/>
  <c r="U83" i="4"/>
  <c r="Q84" i="4"/>
  <c r="R84" i="4"/>
  <c r="S84" i="4"/>
  <c r="U84" i="4"/>
  <c r="Q85" i="4"/>
  <c r="R85" i="4"/>
  <c r="S85" i="4"/>
  <c r="U85" i="4"/>
  <c r="Q89" i="4"/>
  <c r="R89" i="4"/>
  <c r="S89" i="4"/>
  <c r="U89" i="4"/>
  <c r="Q86" i="4"/>
  <c r="R86" i="4"/>
  <c r="S86" i="4"/>
  <c r="U86" i="4"/>
  <c r="Q208" i="4"/>
  <c r="Q210" i="4"/>
  <c r="R210" i="4"/>
  <c r="S210" i="4"/>
  <c r="U210" i="4"/>
  <c r="Q205" i="4"/>
  <c r="R205" i="4"/>
  <c r="S205" i="4"/>
  <c r="U205" i="4"/>
  <c r="R208" i="4"/>
  <c r="S208" i="4"/>
  <c r="U208" i="4"/>
  <c r="Q202" i="4"/>
  <c r="R202" i="4"/>
  <c r="S202" i="4"/>
  <c r="U202" i="4"/>
  <c r="Q203" i="4"/>
  <c r="R203" i="4"/>
  <c r="S203" i="4"/>
  <c r="U203" i="4"/>
  <c r="Q207" i="4"/>
  <c r="R207" i="4"/>
  <c r="S207" i="4"/>
  <c r="U207" i="4"/>
  <c r="Q200" i="4"/>
  <c r="R200" i="4"/>
  <c r="S200" i="4"/>
  <c r="U200" i="4"/>
  <c r="Q201" i="4"/>
  <c r="R201" i="4"/>
  <c r="S201" i="4"/>
  <c r="U201" i="4"/>
  <c r="Q206" i="4"/>
  <c r="R206" i="4"/>
  <c r="S206" i="4"/>
  <c r="U206" i="4"/>
  <c r="Q209" i="4"/>
  <c r="R209" i="4"/>
  <c r="S209" i="4"/>
  <c r="U209" i="4"/>
  <c r="Q204" i="4"/>
  <c r="R204" i="4"/>
  <c r="S204" i="4"/>
  <c r="U204" i="4"/>
  <c r="Q199" i="4"/>
  <c r="Q194" i="4"/>
  <c r="R194" i="4"/>
  <c r="S194" i="4"/>
  <c r="U194" i="4"/>
  <c r="Q198" i="4"/>
  <c r="R198" i="4"/>
  <c r="S198" i="4"/>
  <c r="U198" i="4"/>
  <c r="Q193" i="4"/>
  <c r="R193" i="4"/>
  <c r="S193" i="4"/>
  <c r="U193" i="4"/>
  <c r="Q190" i="4"/>
  <c r="R190" i="4"/>
  <c r="S190" i="4"/>
  <c r="U190" i="4"/>
  <c r="Q189" i="4"/>
  <c r="R189" i="4"/>
  <c r="S189" i="4"/>
  <c r="U189" i="4"/>
  <c r="Q196" i="4"/>
  <c r="R196" i="4"/>
  <c r="S196" i="4"/>
  <c r="U196" i="4"/>
  <c r="Q192" i="4"/>
  <c r="R192" i="4"/>
  <c r="S192" i="4"/>
  <c r="U192" i="4"/>
  <c r="Q191" i="4"/>
  <c r="R191" i="4"/>
  <c r="S191" i="4"/>
  <c r="U191" i="4"/>
  <c r="Q197" i="4"/>
  <c r="R197" i="4"/>
  <c r="S197" i="4"/>
  <c r="U197" i="4"/>
  <c r="Q195" i="4"/>
  <c r="R195" i="4"/>
  <c r="S195" i="4"/>
  <c r="U195" i="4"/>
  <c r="R199" i="4"/>
  <c r="S199" i="4"/>
  <c r="U199" i="4"/>
  <c r="Q187" i="4"/>
  <c r="R187" i="4"/>
  <c r="S187" i="4"/>
  <c r="Q182" i="4"/>
  <c r="R182" i="4"/>
  <c r="S182" i="4"/>
  <c r="Q179" i="4"/>
  <c r="R179" i="4"/>
  <c r="S179" i="4"/>
  <c r="Q178" i="4"/>
  <c r="R178" i="4"/>
  <c r="S178" i="4"/>
  <c r="Q185" i="4"/>
  <c r="R185" i="4"/>
  <c r="S185" i="4"/>
  <c r="Q181" i="4"/>
  <c r="R181" i="4"/>
  <c r="S181" i="4"/>
  <c r="Q180" i="4"/>
  <c r="R180" i="4"/>
  <c r="S180" i="4"/>
  <c r="Q186" i="4"/>
  <c r="R186" i="4"/>
  <c r="S186" i="4"/>
  <c r="Q184" i="4"/>
  <c r="R184" i="4"/>
  <c r="S184" i="4"/>
  <c r="Q188" i="4"/>
  <c r="R188" i="4"/>
  <c r="S188" i="4"/>
  <c r="U188" i="4"/>
  <c r="U184" i="4"/>
  <c r="U186" i="4"/>
  <c r="U180" i="4"/>
  <c r="U181" i="4"/>
  <c r="U185" i="4"/>
  <c r="U178" i="4"/>
  <c r="U179" i="4"/>
  <c r="U182" i="4"/>
  <c r="U187" i="4"/>
  <c r="Q183" i="4"/>
  <c r="R183" i="4"/>
  <c r="S183" i="4"/>
  <c r="U183" i="4"/>
  <c r="Q168" i="4"/>
  <c r="R168" i="4"/>
  <c r="Q131" i="4"/>
  <c r="R131" i="4"/>
  <c r="S131" i="4"/>
  <c r="U131" i="4"/>
  <c r="Q120" i="4"/>
  <c r="R120" i="4"/>
  <c r="S120" i="4"/>
  <c r="U120" i="4"/>
  <c r="Q109" i="4"/>
  <c r="R109" i="4"/>
  <c r="S109" i="4"/>
  <c r="U109" i="4"/>
  <c r="Q98" i="4"/>
  <c r="R98" i="4"/>
  <c r="S98" i="4"/>
  <c r="U98" i="4"/>
  <c r="Q162" i="4"/>
  <c r="R162" i="4"/>
  <c r="S162" i="4"/>
  <c r="U162" i="4"/>
  <c r="Q171" i="4"/>
  <c r="R171" i="4"/>
  <c r="S171" i="4"/>
  <c r="U171" i="4"/>
  <c r="Q177" i="4"/>
  <c r="R177" i="4"/>
  <c r="S177" i="4"/>
  <c r="U177" i="4"/>
  <c r="Q173" i="4"/>
  <c r="R173" i="4"/>
  <c r="S173" i="4"/>
  <c r="U173" i="4"/>
  <c r="Q175" i="4"/>
  <c r="R175" i="4"/>
  <c r="S175" i="4"/>
  <c r="U175" i="4"/>
  <c r="Q169" i="4"/>
  <c r="R169" i="4"/>
  <c r="S169" i="4"/>
  <c r="U169" i="4"/>
  <c r="Q170" i="4"/>
  <c r="R170" i="4"/>
  <c r="S170" i="4"/>
  <c r="U170" i="4"/>
  <c r="Q174" i="4"/>
  <c r="R174" i="4"/>
  <c r="S174" i="4"/>
  <c r="U174" i="4"/>
  <c r="Q167" i="4"/>
  <c r="R167" i="4"/>
  <c r="S167" i="4"/>
  <c r="U167" i="4"/>
  <c r="S168" i="4"/>
  <c r="U168" i="4"/>
  <c r="Q176" i="4"/>
  <c r="R176" i="4"/>
  <c r="S176" i="4"/>
  <c r="U176" i="4"/>
  <c r="Q172" i="4"/>
  <c r="R172" i="4"/>
  <c r="S172" i="4"/>
  <c r="U172" i="4"/>
  <c r="T92" i="4"/>
  <c r="T91" i="4"/>
  <c r="Q101" i="4"/>
  <c r="R101" i="4"/>
  <c r="S101" i="4"/>
  <c r="U101" i="4"/>
  <c r="Q99" i="4"/>
  <c r="R99" i="4"/>
  <c r="S99" i="4"/>
  <c r="U99" i="4"/>
  <c r="Q93" i="4"/>
  <c r="R93" i="4"/>
  <c r="S93" i="4"/>
  <c r="U93" i="4"/>
  <c r="Q94" i="4"/>
  <c r="R94" i="4"/>
  <c r="S94" i="4"/>
  <c r="U94" i="4"/>
  <c r="Q95" i="4"/>
  <c r="R95" i="4"/>
  <c r="S95" i="4"/>
  <c r="U95" i="4"/>
  <c r="Q91" i="4"/>
  <c r="R91" i="4"/>
  <c r="S91" i="4"/>
  <c r="U91" i="4"/>
  <c r="Q92" i="4"/>
  <c r="R92" i="4"/>
  <c r="S92" i="4"/>
  <c r="U92" i="4"/>
  <c r="Q100" i="4"/>
  <c r="R100" i="4"/>
  <c r="S100" i="4"/>
  <c r="U100" i="4"/>
  <c r="Q96" i="4"/>
  <c r="R96" i="4"/>
  <c r="S96" i="4"/>
  <c r="U96" i="4"/>
  <c r="Q166" i="4"/>
  <c r="Q161" i="4"/>
  <c r="Q164" i="4"/>
  <c r="Q158" i="4"/>
  <c r="Q159" i="4"/>
  <c r="Q163" i="4"/>
  <c r="Q156" i="4"/>
  <c r="Q157" i="4"/>
  <c r="Q165" i="4"/>
  <c r="Q160" i="4"/>
  <c r="R166" i="4"/>
  <c r="S166" i="4"/>
  <c r="U166" i="4"/>
  <c r="R161" i="4"/>
  <c r="S161" i="4"/>
  <c r="U161" i="4"/>
  <c r="R164" i="4"/>
  <c r="S164" i="4"/>
  <c r="U164" i="4"/>
  <c r="R158" i="4"/>
  <c r="S158" i="4"/>
  <c r="U158" i="4"/>
  <c r="R159" i="4"/>
  <c r="S159" i="4"/>
  <c r="U159" i="4"/>
  <c r="R163" i="4"/>
  <c r="S163" i="4"/>
  <c r="U163" i="4"/>
  <c r="R156" i="4"/>
  <c r="S156" i="4"/>
  <c r="U156" i="4"/>
  <c r="R157" i="4"/>
  <c r="S157" i="4"/>
  <c r="U157" i="4"/>
  <c r="R165" i="4"/>
  <c r="S165" i="4"/>
  <c r="U165" i="4"/>
  <c r="R160" i="4"/>
  <c r="S160" i="4"/>
  <c r="U160" i="4"/>
  <c r="Q155" i="4"/>
  <c r="R155" i="4"/>
  <c r="S155" i="4"/>
  <c r="U155" i="4"/>
  <c r="Q112" i="4"/>
  <c r="R112" i="4"/>
  <c r="S112" i="4"/>
  <c r="U112" i="4"/>
  <c r="Q123" i="4"/>
  <c r="R123" i="4"/>
  <c r="S123" i="4"/>
  <c r="U123" i="4"/>
  <c r="Q134" i="4"/>
  <c r="R134" i="4"/>
  <c r="S134" i="4"/>
  <c r="U134" i="4"/>
  <c r="Q144" i="4"/>
  <c r="R144" i="4"/>
  <c r="S144" i="4"/>
  <c r="U144" i="4"/>
  <c r="Q154" i="4"/>
  <c r="R154" i="4"/>
  <c r="S154" i="4"/>
  <c r="U154" i="4"/>
  <c r="Q150" i="4"/>
  <c r="R150" i="4"/>
  <c r="S150" i="4"/>
  <c r="U150" i="4"/>
  <c r="Q152" i="4"/>
  <c r="R152" i="4"/>
  <c r="S152" i="4"/>
  <c r="U152" i="4"/>
  <c r="Q147" i="4"/>
  <c r="R147" i="4"/>
  <c r="S147" i="4"/>
  <c r="U147" i="4"/>
  <c r="Q148" i="4"/>
  <c r="R148" i="4"/>
  <c r="S148" i="4"/>
  <c r="U148" i="4"/>
  <c r="Q151" i="4"/>
  <c r="R151" i="4"/>
  <c r="S151" i="4"/>
  <c r="U151" i="4"/>
  <c r="Q145" i="4"/>
  <c r="R145" i="4"/>
  <c r="S145" i="4"/>
  <c r="U145" i="4"/>
  <c r="Q146" i="4"/>
  <c r="R146" i="4"/>
  <c r="S146" i="4"/>
  <c r="U146" i="4"/>
  <c r="Q153" i="4"/>
  <c r="R153" i="4"/>
  <c r="S153" i="4"/>
  <c r="U153" i="4"/>
  <c r="Q149" i="4"/>
  <c r="R149" i="4"/>
  <c r="S149" i="4"/>
  <c r="U149" i="4"/>
  <c r="Q142" i="4"/>
  <c r="Q116" i="4"/>
  <c r="Q126" i="4"/>
  <c r="Q111" i="4"/>
  <c r="Q103" i="4"/>
  <c r="Q102" i="4"/>
  <c r="Q108" i="4"/>
  <c r="Q105" i="4"/>
  <c r="Q104" i="4"/>
  <c r="Q110" i="4"/>
  <c r="Q117" i="4"/>
  <c r="Q122" i="4"/>
  <c r="Q114" i="4"/>
  <c r="Q113" i="4"/>
  <c r="Q119" i="4"/>
  <c r="Q115" i="4"/>
  <c r="Q121" i="4"/>
  <c r="Q128" i="4"/>
  <c r="Q133" i="4"/>
  <c r="Q125" i="4"/>
  <c r="Q124" i="4"/>
  <c r="Q130" i="4"/>
  <c r="Q127" i="4"/>
  <c r="Q132" i="4"/>
  <c r="Q139" i="4"/>
  <c r="Q143" i="4"/>
  <c r="Q135" i="4"/>
  <c r="Q136" i="4"/>
  <c r="Q141" i="4"/>
  <c r="Q138" i="4"/>
  <c r="Q137" i="4"/>
  <c r="Q106" i="4"/>
  <c r="R103" i="4"/>
  <c r="S103" i="4"/>
  <c r="R102" i="4"/>
  <c r="S102" i="4"/>
  <c r="R108" i="4"/>
  <c r="S108" i="4"/>
  <c r="R105" i="4"/>
  <c r="S105" i="4"/>
  <c r="R104" i="4"/>
  <c r="S104" i="4"/>
  <c r="R111" i="4"/>
  <c r="S111" i="4"/>
  <c r="R110" i="4"/>
  <c r="S110" i="4"/>
  <c r="R117" i="4"/>
  <c r="S117" i="4"/>
  <c r="R114" i="4"/>
  <c r="S114" i="4"/>
  <c r="R113" i="4"/>
  <c r="S113" i="4"/>
  <c r="R119" i="4"/>
  <c r="S119" i="4"/>
  <c r="R116" i="4"/>
  <c r="S116" i="4"/>
  <c r="R115" i="4"/>
  <c r="S115" i="4"/>
  <c r="R122" i="4"/>
  <c r="S122" i="4"/>
  <c r="R121" i="4"/>
  <c r="S121" i="4"/>
  <c r="R128" i="4"/>
  <c r="S128" i="4"/>
  <c r="R125" i="4"/>
  <c r="S125" i="4"/>
  <c r="R124" i="4"/>
  <c r="S124" i="4"/>
  <c r="R130" i="4"/>
  <c r="S130" i="4"/>
  <c r="R127" i="4"/>
  <c r="S127" i="4"/>
  <c r="R126" i="4"/>
  <c r="S126" i="4"/>
  <c r="R133" i="4"/>
  <c r="S133" i="4"/>
  <c r="R132" i="4"/>
  <c r="S132" i="4"/>
  <c r="R139" i="4"/>
  <c r="S139" i="4"/>
  <c r="R136" i="4"/>
  <c r="S136" i="4"/>
  <c r="R135" i="4"/>
  <c r="S135" i="4"/>
  <c r="R141" i="4"/>
  <c r="S141" i="4"/>
  <c r="R138" i="4"/>
  <c r="S138" i="4"/>
  <c r="R137" i="4"/>
  <c r="S137" i="4"/>
  <c r="R143" i="4"/>
  <c r="S143" i="4"/>
  <c r="R142" i="4"/>
  <c r="S142" i="4"/>
  <c r="R106" i="4"/>
  <c r="S106" i="4"/>
  <c r="U142" i="4"/>
  <c r="U143" i="4"/>
  <c r="U132" i="4"/>
  <c r="U133" i="4"/>
  <c r="U121" i="4"/>
  <c r="U122" i="4"/>
  <c r="U110" i="4"/>
  <c r="U111" i="4"/>
  <c r="U104" i="4"/>
  <c r="U105" i="4"/>
  <c r="U108" i="4"/>
  <c r="U102" i="4"/>
  <c r="U103" i="4"/>
  <c r="U106" i="4"/>
  <c r="U137" i="4"/>
  <c r="U138" i="4"/>
  <c r="U141" i="4"/>
  <c r="U135" i="4"/>
  <c r="U136" i="4"/>
  <c r="U139" i="4"/>
  <c r="U117" i="4"/>
  <c r="U114" i="4"/>
  <c r="U113" i="4"/>
  <c r="U119" i="4"/>
  <c r="U116" i="4"/>
  <c r="U115" i="4"/>
  <c r="U128" i="4"/>
  <c r="U125" i="4"/>
  <c r="U124" i="4"/>
  <c r="U130" i="4"/>
  <c r="U127" i="4"/>
  <c r="U126" i="4"/>
  <c r="F9" i="1"/>
  <c r="F8" i="1"/>
  <c r="F2" i="1"/>
  <c r="F3" i="1"/>
  <c r="F4" i="1"/>
  <c r="F5" i="1"/>
  <c r="F6" i="1"/>
  <c r="F7" i="1"/>
  <c r="F10" i="1"/>
  <c r="F11" i="1"/>
  <c r="F12" i="1"/>
  <c r="E12" i="1"/>
</calcChain>
</file>

<file path=xl/sharedStrings.xml><?xml version="1.0" encoding="utf-8"?>
<sst xmlns="http://schemas.openxmlformats.org/spreadsheetml/2006/main" count="1427" uniqueCount="235">
  <si>
    <t>基金</t>
    <rPh sb="0" eb="1">
      <t>ad</t>
    </rPh>
    <rPh sb="1" eb="2">
      <t>qqqq</t>
    </rPh>
    <phoneticPr fontId="1" type="noConversion"/>
  </si>
  <si>
    <t>富国中证红利指数增强(100032)</t>
    <phoneticPr fontId="1" type="noConversion"/>
  </si>
  <si>
    <t>嘉实基本面50指数(160716)</t>
  </si>
  <si>
    <t>建信中证500指数增强(000478)</t>
  </si>
  <si>
    <t>国泰金龙行业混合(020003)</t>
  </si>
  <si>
    <t>嘉实泸港深精选股票(001878)</t>
  </si>
  <si>
    <t>华宝兴业标普中国A股红利机会(501029)</t>
    <phoneticPr fontId="1" type="noConversion"/>
  </si>
  <si>
    <t>备注</t>
    <rPh sb="0" eb="1">
      <t>tlf</t>
    </rPh>
    <rPh sb="1" eb="2">
      <t>iy</t>
    </rPh>
    <phoneticPr fontId="1" type="noConversion"/>
  </si>
  <si>
    <t>大盘</t>
    <rPh sb="0" eb="1">
      <t>dd</t>
    </rPh>
    <rPh sb="1" eb="2">
      <t>tel</t>
    </rPh>
    <phoneticPr fontId="1" type="noConversion"/>
  </si>
  <si>
    <t>均衡</t>
    <rPh sb="0" eb="1">
      <t>fqtq</t>
    </rPh>
    <phoneticPr fontId="1" type="noConversion"/>
  </si>
  <si>
    <t>景顺长城中证500行业中性低波动(003318)</t>
    <phoneticPr fontId="1" type="noConversion"/>
  </si>
  <si>
    <t>景顺长城泸深300增强(000311)</t>
    <phoneticPr fontId="1" type="noConversion"/>
  </si>
  <si>
    <t>定投/周</t>
    <phoneticPr fontId="1" type="noConversion"/>
  </si>
  <si>
    <t>类型</t>
  </si>
  <si>
    <t>类型</t>
    <rPh sb="0" eb="1">
      <t>od</t>
    </rPh>
    <rPh sb="1" eb="2">
      <t>gajf</t>
    </rPh>
    <phoneticPr fontId="1" type="noConversion"/>
  </si>
  <si>
    <t>低估值</t>
    <rPh sb="0" eb="1">
      <t>wqa</t>
    </rPh>
    <rPh sb="1" eb="2">
      <t>wd</t>
    </rPh>
    <rPh sb="2" eb="3">
      <t>wfhg</t>
    </rPh>
    <phoneticPr fontId="1" type="noConversion"/>
  </si>
  <si>
    <t>正常估值</t>
    <rPh sb="0" eb="1">
      <t>ghd</t>
    </rPh>
    <rPh sb="1" eb="2">
      <t>ipkh</t>
    </rPh>
    <rPh sb="2" eb="3">
      <t>wd</t>
    </rPh>
    <rPh sb="3" eb="4">
      <t>wfhg</t>
    </rPh>
    <phoneticPr fontId="1" type="noConversion"/>
  </si>
  <si>
    <t>周投金额</t>
    <rPh sb="0" eb="1">
      <t>mfk</t>
    </rPh>
    <rPh sb="1" eb="2">
      <t>rmc</t>
    </rPh>
    <rPh sb="2" eb="3">
      <t>qqpt</t>
    </rPh>
    <phoneticPr fontId="1" type="noConversion"/>
  </si>
  <si>
    <t>持有</t>
    <rPh sb="0" eb="1">
      <t>rf</t>
    </rPh>
    <rPh sb="1" eb="2">
      <t>e</t>
    </rPh>
    <phoneticPr fontId="1" type="noConversion"/>
  </si>
  <si>
    <t>计划</t>
    <rPh sb="0" eb="1">
      <t>yf</t>
    </rPh>
    <rPh sb="1" eb="2">
      <t>aj</t>
    </rPh>
    <phoneticPr fontId="1" type="noConversion"/>
  </si>
  <si>
    <t>年投估算</t>
    <rPh sb="0" eb="1">
      <t>rh</t>
    </rPh>
    <rPh sb="1" eb="2">
      <t>rmc</t>
    </rPh>
    <rPh sb="2" eb="3">
      <t>wd</t>
    </rPh>
    <rPh sb="3" eb="4">
      <t>tha</t>
    </rPh>
    <phoneticPr fontId="1" type="noConversion"/>
  </si>
  <si>
    <t>估值状态</t>
    <rPh sb="0" eb="1">
      <t>wd</t>
    </rPh>
    <rPh sb="1" eb="2">
      <t>wfhg</t>
    </rPh>
    <rPh sb="2" eb="3">
      <t>udy</t>
    </rPh>
    <rPh sb="3" eb="4">
      <t>dyn</t>
    </rPh>
    <phoneticPr fontId="1" type="noConversion"/>
  </si>
  <si>
    <t>大盘</t>
  </si>
  <si>
    <t>均衡</t>
  </si>
  <si>
    <t>总计</t>
  </si>
  <si>
    <t>泸港深</t>
  </si>
  <si>
    <t>泸港深</t>
    <rPh sb="0" eb="1">
      <t>ihn</t>
    </rPh>
    <rPh sb="1" eb="2">
      <t>iaw</t>
    </rPh>
    <rPh sb="2" eb="3">
      <t>ipw</t>
    </rPh>
    <phoneticPr fontId="1" type="noConversion"/>
  </si>
  <si>
    <t>投入比例</t>
  </si>
  <si>
    <t>周投合计</t>
  </si>
  <si>
    <t>中小盘</t>
  </si>
  <si>
    <t>中小盘</t>
    <rPh sb="0" eb="1">
      <t>kh</t>
    </rPh>
    <rPh sb="1" eb="2">
      <t>ih</t>
    </rPh>
    <rPh sb="2" eb="3">
      <t>tel</t>
    </rPh>
    <phoneticPr fontId="1" type="noConversion"/>
  </si>
  <si>
    <t>基金数</t>
  </si>
  <si>
    <t>小计</t>
    <rPh sb="0" eb="1">
      <t>ih</t>
    </rPh>
    <rPh sb="1" eb="2">
      <t>yf</t>
    </rPh>
    <phoneticPr fontId="1" type="noConversion"/>
  </si>
  <si>
    <t>主动</t>
  </si>
  <si>
    <t>主动</t>
    <rPh sb="0" eb="1">
      <t>y</t>
    </rPh>
    <rPh sb="1" eb="2">
      <t>fcl</t>
    </rPh>
    <phoneticPr fontId="1" type="noConversion"/>
  </si>
  <si>
    <t>低估值</t>
  </si>
  <si>
    <t>正常估值</t>
  </si>
  <si>
    <t>指数代码</t>
    <rPh sb="0" eb="1">
      <t>rxj</t>
    </rPh>
    <rPh sb="1" eb="2">
      <t>ovt</t>
    </rPh>
    <rPh sb="2" eb="3">
      <t>wadc</t>
    </rPh>
    <phoneticPr fontId="1" type="noConversion"/>
  </si>
  <si>
    <t>指数名称</t>
    <rPh sb="0" eb="1">
      <t>rxj</t>
    </rPh>
    <rPh sb="1" eb="2">
      <t>ovt</t>
    </rPh>
    <rPh sb="2" eb="3">
      <t>qk</t>
    </rPh>
    <rPh sb="3" eb="4">
      <t>tq</t>
    </rPh>
    <phoneticPr fontId="1" type="noConversion"/>
  </si>
  <si>
    <t>参考指标</t>
    <rPh sb="0" eb="1">
      <t>cdft</t>
    </rPh>
    <rPh sb="2" eb="3">
      <t>rxsf</t>
    </rPh>
    <phoneticPr fontId="1" type="noConversion"/>
  </si>
  <si>
    <t>低估阈值</t>
    <rPh sb="0" eb="1">
      <t>wqa</t>
    </rPh>
    <rPh sb="1" eb="2">
      <t>wd</t>
    </rPh>
    <rPh sb="2" eb="3">
      <t>uak</t>
    </rPh>
    <rPh sb="3" eb="4">
      <t>wfhg</t>
    </rPh>
    <phoneticPr fontId="1" type="noConversion"/>
  </si>
  <si>
    <t>高估阈值</t>
    <rPh sb="0" eb="1">
      <t>ym</t>
    </rPh>
    <rPh sb="1" eb="2">
      <t>wd</t>
    </rPh>
    <rPh sb="2" eb="3">
      <t>uak</t>
    </rPh>
    <rPh sb="3" eb="4">
      <t>wfhg</t>
    </rPh>
    <phoneticPr fontId="1" type="noConversion"/>
  </si>
  <si>
    <t>场内基金</t>
    <rPh sb="0" eb="1">
      <t>fnrt</t>
    </rPh>
    <rPh sb="1" eb="2">
      <t>mw</t>
    </rPh>
    <rPh sb="2" eb="3">
      <t>ad</t>
    </rPh>
    <rPh sb="3" eb="4">
      <t>qqqq</t>
    </rPh>
    <phoneticPr fontId="1" type="noConversion"/>
  </si>
  <si>
    <t>场外基金</t>
    <rPh sb="0" eb="1">
      <t>fnrt</t>
    </rPh>
    <rPh sb="1" eb="2">
      <t>qh</t>
    </rPh>
    <rPh sb="2" eb="3">
      <t>adq</t>
    </rPh>
    <phoneticPr fontId="1" type="noConversion"/>
  </si>
  <si>
    <t>000015</t>
    <phoneticPr fontId="1" type="noConversion"/>
  </si>
  <si>
    <t>000170</t>
    <phoneticPr fontId="1" type="noConversion"/>
  </si>
  <si>
    <t>399550</t>
    <phoneticPr fontId="1" type="noConversion"/>
  </si>
  <si>
    <t>000925</t>
    <phoneticPr fontId="1" type="noConversion"/>
  </si>
  <si>
    <t>000016</t>
    <phoneticPr fontId="1" type="noConversion"/>
  </si>
  <si>
    <t>HIS</t>
    <phoneticPr fontId="1" type="noConversion"/>
  </si>
  <si>
    <t>HSCEI</t>
    <phoneticPr fontId="1" type="noConversion"/>
  </si>
  <si>
    <t>000010</t>
    <phoneticPr fontId="1" type="noConversion"/>
  </si>
  <si>
    <t>上证红利</t>
    <rPh sb="0" eb="1">
      <t>h</t>
    </rPh>
    <rPh sb="1" eb="2">
      <t>ygh</t>
    </rPh>
    <rPh sb="2" eb="3">
      <t>xa</t>
    </rPh>
    <rPh sb="3" eb="4">
      <t>tjh</t>
    </rPh>
    <phoneticPr fontId="1" type="noConversion"/>
  </si>
  <si>
    <t>50AH优选</t>
    <rPh sb="4" eb="5">
      <t>wdn</t>
    </rPh>
    <rPh sb="5" eb="6">
      <t>tfqp</t>
    </rPh>
    <phoneticPr fontId="1" type="noConversion"/>
  </si>
  <si>
    <t>央视50</t>
    <rPh sb="0" eb="1">
      <t>mdpy</t>
    </rPh>
    <phoneticPr fontId="1" type="noConversion"/>
  </si>
  <si>
    <t>中证红利</t>
    <rPh sb="0" eb="1">
      <t>kh</t>
    </rPh>
    <rPh sb="1" eb="2">
      <t>ygh</t>
    </rPh>
    <rPh sb="2" eb="3">
      <t>xa</t>
    </rPh>
    <rPh sb="3" eb="4">
      <t>tjh</t>
    </rPh>
    <phoneticPr fontId="1" type="noConversion"/>
  </si>
  <si>
    <t>基本面50</t>
    <rPh sb="0" eb="1">
      <t>ad</t>
    </rPh>
    <rPh sb="1" eb="2">
      <t>sg</t>
    </rPh>
    <rPh sb="2" eb="3">
      <t>dm</t>
    </rPh>
    <phoneticPr fontId="1" type="noConversion"/>
  </si>
  <si>
    <t>上证50</t>
    <rPh sb="0" eb="1">
      <t>h</t>
    </rPh>
    <rPh sb="1" eb="2">
      <t>ygh</t>
    </rPh>
    <phoneticPr fontId="1" type="noConversion"/>
  </si>
  <si>
    <t>399922</t>
    <phoneticPr fontId="1" type="noConversion"/>
  </si>
  <si>
    <t>上证180</t>
    <rPh sb="0" eb="1">
      <t>h</t>
    </rPh>
    <rPh sb="1" eb="2">
      <t>ygh</t>
    </rPh>
    <phoneticPr fontId="1" type="noConversion"/>
  </si>
  <si>
    <t>恒生指数</t>
    <rPh sb="0" eb="1">
      <t>ngj</t>
    </rPh>
    <rPh sb="1" eb="2">
      <t>tg</t>
    </rPh>
    <rPh sb="2" eb="3">
      <t>rxj</t>
    </rPh>
    <rPh sb="3" eb="4">
      <t>ovt</t>
    </rPh>
    <phoneticPr fontId="1" type="noConversion"/>
  </si>
  <si>
    <t>H股指数</t>
    <rPh sb="1" eb="2">
      <t>emc</t>
    </rPh>
    <rPh sb="2" eb="3">
      <t>rxj</t>
    </rPh>
    <rPh sb="3" eb="4">
      <t>ovt</t>
    </rPh>
    <phoneticPr fontId="1" type="noConversion"/>
  </si>
  <si>
    <t>盈利收益率</t>
    <rPh sb="0" eb="1">
      <t>ecl</t>
    </rPh>
    <rPh sb="1" eb="2">
      <t>tjh</t>
    </rPh>
    <rPh sb="2" eb="3">
      <t>nh</t>
    </rPh>
    <rPh sb="3" eb="4">
      <t>uwl</t>
    </rPh>
    <rPh sb="4" eb="5">
      <t>yx</t>
    </rPh>
    <phoneticPr fontId="1" type="noConversion"/>
  </si>
  <si>
    <t>盈利收益率法：10%进入低估，6.4%进入高估为准进行计算，H股指数11%进入低估，7.04%进入高估。</t>
    <rPh sb="0" eb="1">
      <t>ectj</t>
    </rPh>
    <rPh sb="2" eb="3">
      <t>nhuw</t>
    </rPh>
    <rPh sb="4" eb="5">
      <t>yx</t>
    </rPh>
    <rPh sb="5" eb="6">
      <t>if</t>
    </rPh>
    <rPh sb="10" eb="11">
      <t>fj</t>
    </rPh>
    <rPh sb="11" eb="12">
      <t>ty</t>
    </rPh>
    <rPh sb="12" eb="13">
      <t>wqa</t>
    </rPh>
    <rPh sb="13" eb="14">
      <t>wd</t>
    </rPh>
    <rPh sb="19" eb="20">
      <t>fj</t>
    </rPh>
    <rPh sb="20" eb="21">
      <t>ty</t>
    </rPh>
    <rPh sb="21" eb="22">
      <t>ym</t>
    </rPh>
    <rPh sb="22" eb="23">
      <t>wd</t>
    </rPh>
    <rPh sb="23" eb="24">
      <t>o</t>
    </rPh>
    <rPh sb="24" eb="25">
      <t>uwy</t>
    </rPh>
    <rPh sb="25" eb="26">
      <t>fj</t>
    </rPh>
    <rPh sb="26" eb="27">
      <t>tf</t>
    </rPh>
    <rPh sb="27" eb="28">
      <t>yf</t>
    </rPh>
    <rPh sb="28" eb="29">
      <t>tha</t>
    </rPh>
    <rPh sb="31" eb="32">
      <t>emc</t>
    </rPh>
    <rPh sb="32" eb="33">
      <t>rxj</t>
    </rPh>
    <rPh sb="33" eb="34">
      <t>ovt</t>
    </rPh>
    <rPh sb="37" eb="38">
      <t>fj</t>
    </rPh>
    <rPh sb="38" eb="39">
      <t>ty</t>
    </rPh>
    <rPh sb="39" eb="40">
      <t>wqa</t>
    </rPh>
    <rPh sb="40" eb="41">
      <t>wd</t>
    </rPh>
    <rPh sb="47" eb="48">
      <t>fj</t>
    </rPh>
    <rPh sb="48" eb="49">
      <t>ty</t>
    </rPh>
    <rPh sb="49" eb="50">
      <t>ym</t>
    </rPh>
    <rPh sb="50" eb="51">
      <t>wd</t>
    </rPh>
    <phoneticPr fontId="1" type="noConversion"/>
  </si>
  <si>
    <t>国债利率*2</t>
    <rPh sb="0" eb="1">
      <t>lgy</t>
    </rPh>
    <rPh sb="1" eb="2">
      <t>wgmy</t>
    </rPh>
    <rPh sb="2" eb="3">
      <t>tjyx</t>
    </rPh>
    <phoneticPr fontId="1" type="noConversion"/>
  </si>
  <si>
    <t>7%(市净率1.5)</t>
    <rPh sb="3" eb="4">
      <t>ymhj</t>
    </rPh>
    <rPh sb="4" eb="5">
      <t>uqv</t>
    </rPh>
    <rPh sb="5" eb="6">
      <t>yx</t>
    </rPh>
    <phoneticPr fontId="1" type="noConversion"/>
  </si>
  <si>
    <t>国债利率*2*1.1</t>
    <rPh sb="0" eb="1">
      <t>lgy</t>
    </rPh>
    <rPh sb="1" eb="2">
      <t>wgmy</t>
    </rPh>
    <rPh sb="2" eb="3">
      <t>tjyx</t>
    </rPh>
    <phoneticPr fontId="1" type="noConversion"/>
  </si>
  <si>
    <t>510880</t>
    <phoneticPr fontId="1" type="noConversion"/>
  </si>
  <si>
    <t>*</t>
    <phoneticPr fontId="1" type="noConversion"/>
  </si>
  <si>
    <t>501050</t>
    <phoneticPr fontId="1" type="noConversion"/>
  </si>
  <si>
    <t>165321</t>
    <phoneticPr fontId="1" type="noConversion"/>
  </si>
  <si>
    <t>100032</t>
    <phoneticPr fontId="1" type="noConversion"/>
  </si>
  <si>
    <t>160716</t>
    <phoneticPr fontId="1" type="noConversion"/>
  </si>
  <si>
    <t>510050</t>
    <phoneticPr fontId="1" type="noConversion"/>
  </si>
  <si>
    <t>110003</t>
    <phoneticPr fontId="1" type="noConversion"/>
  </si>
  <si>
    <t>510180</t>
    <phoneticPr fontId="1" type="noConversion"/>
  </si>
  <si>
    <t>040180</t>
    <phoneticPr fontId="1" type="noConversion"/>
  </si>
  <si>
    <t>159920</t>
    <phoneticPr fontId="1" type="noConversion"/>
  </si>
  <si>
    <t>164705</t>
    <phoneticPr fontId="1" type="noConversion"/>
  </si>
  <si>
    <t>510990</t>
    <phoneticPr fontId="1" type="noConversion"/>
  </si>
  <si>
    <t>110031</t>
    <phoneticPr fontId="1" type="noConversion"/>
  </si>
  <si>
    <t>CSPSADRP</t>
    <phoneticPr fontId="1" type="noConversion"/>
  </si>
  <si>
    <t>红利机会</t>
    <rPh sb="0" eb="1">
      <t>xa</t>
    </rPh>
    <rPh sb="1" eb="2">
      <t>tjh</t>
    </rPh>
    <rPh sb="2" eb="3">
      <t>sm</t>
    </rPh>
    <rPh sb="3" eb="4">
      <t>wf</t>
    </rPh>
    <phoneticPr fontId="1" type="noConversion"/>
  </si>
  <si>
    <t>市盈率</t>
    <rPh sb="0" eb="1">
      <t>ymhj</t>
    </rPh>
    <rPh sb="1" eb="2">
      <t>ecl</t>
    </rPh>
    <rPh sb="2" eb="3">
      <t>yx</t>
    </rPh>
    <phoneticPr fontId="1" type="noConversion"/>
  </si>
  <si>
    <t>501029</t>
    <phoneticPr fontId="1" type="noConversion"/>
  </si>
  <si>
    <t>399905</t>
    <phoneticPr fontId="1" type="noConversion"/>
  </si>
  <si>
    <t>161017</t>
    <phoneticPr fontId="1" type="noConversion"/>
  </si>
  <si>
    <t>000478</t>
    <phoneticPr fontId="1" type="noConversion"/>
  </si>
  <si>
    <t>000300</t>
    <phoneticPr fontId="1" type="noConversion"/>
  </si>
  <si>
    <t>泸深300</t>
    <rPh sb="0" eb="1">
      <t>ihn</t>
    </rPh>
    <rPh sb="1" eb="2">
      <t>ipw</t>
    </rPh>
    <phoneticPr fontId="1" type="noConversion"/>
  </si>
  <si>
    <t>510300</t>
    <phoneticPr fontId="1" type="noConversion"/>
  </si>
  <si>
    <t>160706</t>
    <phoneticPr fontId="1" type="noConversion"/>
  </si>
  <si>
    <t>000931</t>
    <phoneticPr fontId="1" type="noConversion"/>
  </si>
  <si>
    <t>可选消费</t>
    <rPh sb="0" eb="1">
      <t>sk</t>
    </rPh>
    <rPh sb="1" eb="2">
      <t>tfqp</t>
    </rPh>
    <rPh sb="2" eb="3">
      <t>iie</t>
    </rPh>
    <rPh sb="3" eb="4">
      <t>xjm</t>
    </rPh>
    <phoneticPr fontId="1" type="noConversion"/>
  </si>
  <si>
    <t>159936</t>
    <phoneticPr fontId="1" type="noConversion"/>
  </si>
  <si>
    <t>001133</t>
    <phoneticPr fontId="1" type="noConversion"/>
  </si>
  <si>
    <t>399004</t>
    <phoneticPr fontId="1" type="noConversion"/>
  </si>
  <si>
    <t>深圳100R</t>
    <rPh sb="0" eb="1">
      <t>ipw</t>
    </rPh>
    <rPh sb="1" eb="2">
      <t>fkh</t>
    </rPh>
    <phoneticPr fontId="1" type="noConversion"/>
  </si>
  <si>
    <t>159901</t>
    <phoneticPr fontId="1" type="noConversion"/>
  </si>
  <si>
    <t>121099</t>
    <phoneticPr fontId="1" type="noConversion"/>
  </si>
  <si>
    <t>399001</t>
    <phoneticPr fontId="1" type="noConversion"/>
  </si>
  <si>
    <t>深圳成指</t>
    <rPh sb="0" eb="1">
      <t>ipw</t>
    </rPh>
    <rPh sb="1" eb="2">
      <t>fkh</t>
    </rPh>
    <rPh sb="2" eb="3">
      <t>dn</t>
    </rPh>
    <rPh sb="3" eb="4">
      <t>rxj</t>
    </rPh>
    <phoneticPr fontId="1" type="noConversion"/>
  </si>
  <si>
    <t>159943</t>
    <phoneticPr fontId="1" type="noConversion"/>
  </si>
  <si>
    <t>163109</t>
    <phoneticPr fontId="1" type="noConversion"/>
  </si>
  <si>
    <t>399812</t>
    <phoneticPr fontId="1" type="noConversion"/>
  </si>
  <si>
    <t>中证养老</t>
    <rPh sb="0" eb="1">
      <t>kh</t>
    </rPh>
    <rPh sb="1" eb="2">
      <t>ygh</t>
    </rPh>
    <rPh sb="2" eb="3">
      <t>udy</t>
    </rPh>
    <rPh sb="3" eb="4">
      <t>ftx</t>
    </rPh>
    <phoneticPr fontId="1" type="noConversion"/>
  </si>
  <si>
    <t>000968</t>
    <phoneticPr fontId="1" type="noConversion"/>
  </si>
  <si>
    <t>000932</t>
    <phoneticPr fontId="1" type="noConversion"/>
  </si>
  <si>
    <t>中证消费</t>
    <rPh sb="0" eb="1">
      <t>kh</t>
    </rPh>
    <rPh sb="1" eb="2">
      <t>ygh</t>
    </rPh>
    <rPh sb="2" eb="3">
      <t>iie</t>
    </rPh>
    <rPh sb="3" eb="4">
      <t>xjm</t>
    </rPh>
    <phoneticPr fontId="1" type="noConversion"/>
  </si>
  <si>
    <t>159928</t>
    <phoneticPr fontId="1" type="noConversion"/>
  </si>
  <si>
    <t>000248</t>
    <phoneticPr fontId="1" type="noConversion"/>
  </si>
  <si>
    <t>中证500</t>
    <rPh sb="0" eb="1">
      <t>kh</t>
    </rPh>
    <rPh sb="1" eb="2">
      <t>ygh</t>
    </rPh>
    <phoneticPr fontId="1" type="noConversion"/>
  </si>
  <si>
    <t>510500</t>
    <phoneticPr fontId="1" type="noConversion"/>
  </si>
  <si>
    <t>160119</t>
    <phoneticPr fontId="1" type="noConversion"/>
  </si>
  <si>
    <t>000978</t>
    <phoneticPr fontId="1" type="noConversion"/>
  </si>
  <si>
    <t>中证医药</t>
    <rPh sb="0" eb="1">
      <t>khyg</t>
    </rPh>
    <rPh sb="1" eb="2">
      <t>ygh</t>
    </rPh>
    <rPh sb="2" eb="3">
      <t>atax</t>
    </rPh>
    <phoneticPr fontId="1" type="noConversion"/>
  </si>
  <si>
    <t>000059</t>
    <phoneticPr fontId="1" type="noConversion"/>
  </si>
  <si>
    <t>399006</t>
    <phoneticPr fontId="1" type="noConversion"/>
  </si>
  <si>
    <t>创业板指</t>
    <rPh sb="0" eb="1">
      <t>wbog</t>
    </rPh>
    <rPh sb="2" eb="3">
      <t>src</t>
    </rPh>
    <rPh sb="3" eb="4">
      <t>rxj</t>
    </rPh>
    <phoneticPr fontId="1" type="noConversion"/>
  </si>
  <si>
    <t>159915</t>
    <phoneticPr fontId="1" type="noConversion"/>
  </si>
  <si>
    <t>161022</t>
    <phoneticPr fontId="1" type="noConversion"/>
  </si>
  <si>
    <t>NDX</t>
    <phoneticPr fontId="1" type="noConversion"/>
  </si>
  <si>
    <t>纳斯达克100</t>
    <rPh sb="0" eb="1">
      <t>xmw</t>
    </rPh>
    <rPh sb="1" eb="2">
      <t>adwr</t>
    </rPh>
    <rPh sb="2" eb="3">
      <t>dp</t>
    </rPh>
    <rPh sb="3" eb="4">
      <t>dq</t>
    </rPh>
    <phoneticPr fontId="1" type="noConversion"/>
  </si>
  <si>
    <t>513100</t>
    <phoneticPr fontId="1" type="noConversion"/>
  </si>
  <si>
    <t>160213</t>
    <phoneticPr fontId="1" type="noConversion"/>
  </si>
  <si>
    <t>SPX</t>
    <phoneticPr fontId="1" type="noConversion"/>
  </si>
  <si>
    <t>标普500</t>
    <rPh sb="0" eb="1">
      <t>sfi</t>
    </rPh>
    <rPh sb="1" eb="2">
      <t>uo</t>
    </rPh>
    <phoneticPr fontId="1" type="noConversion"/>
  </si>
  <si>
    <t>513500</t>
    <phoneticPr fontId="1" type="noConversion"/>
  </si>
  <si>
    <t>050025</t>
    <phoneticPr fontId="1" type="noConversion"/>
  </si>
  <si>
    <t>399919</t>
    <phoneticPr fontId="1" type="noConversion"/>
  </si>
  <si>
    <t>泸深300价值</t>
    <rPh sb="0" eb="1">
      <t>ihn</t>
    </rPh>
    <rPh sb="1" eb="2">
      <t>ipw</t>
    </rPh>
    <rPh sb="5" eb="6">
      <t>wwj</t>
    </rPh>
    <rPh sb="6" eb="7">
      <t>wfhg</t>
    </rPh>
    <phoneticPr fontId="1" type="noConversion"/>
  </si>
  <si>
    <t>17(市净率2)</t>
    <rPh sb="3" eb="4">
      <t>ymhj</t>
    </rPh>
    <rPh sb="4" eb="5">
      <t>uqv</t>
    </rPh>
    <rPh sb="5" eb="6">
      <t>yx</t>
    </rPh>
    <phoneticPr fontId="1" type="noConversion"/>
  </si>
  <si>
    <t>310398</t>
    <phoneticPr fontId="1" type="noConversion"/>
  </si>
  <si>
    <t>399701</t>
    <phoneticPr fontId="1" type="noConversion"/>
  </si>
  <si>
    <t>基本面60</t>
    <rPh sb="0" eb="1">
      <t>adsg</t>
    </rPh>
    <rPh sb="2" eb="3">
      <t>dm</t>
    </rPh>
    <phoneticPr fontId="1" type="noConversion"/>
  </si>
  <si>
    <t>159916</t>
    <phoneticPr fontId="1" type="noConversion"/>
  </si>
  <si>
    <t>399702</t>
    <phoneticPr fontId="1" type="noConversion"/>
  </si>
  <si>
    <t>基本面120</t>
    <rPh sb="0" eb="1">
      <t>ad</t>
    </rPh>
    <rPh sb="1" eb="2">
      <t>sg</t>
    </rPh>
    <rPh sb="2" eb="3">
      <t>dm</t>
    </rPh>
    <phoneticPr fontId="1" type="noConversion"/>
  </si>
  <si>
    <t>159910</t>
    <phoneticPr fontId="1" type="noConversion"/>
  </si>
  <si>
    <t>070023</t>
    <phoneticPr fontId="1" type="noConversion"/>
  </si>
  <si>
    <t>530015</t>
    <phoneticPr fontId="1" type="noConversion"/>
  </si>
  <si>
    <t>003318</t>
    <phoneticPr fontId="1" type="noConversion"/>
  </si>
  <si>
    <t>中证500低波动</t>
    <rPh sb="0" eb="1">
      <t>kh</t>
    </rPh>
    <rPh sb="1" eb="2">
      <t>ygh</t>
    </rPh>
    <rPh sb="5" eb="6">
      <t>wqa</t>
    </rPh>
    <rPh sb="6" eb="7">
      <t>ihc</t>
    </rPh>
    <rPh sb="7" eb="8">
      <t>fcl</t>
    </rPh>
    <phoneticPr fontId="1" type="noConversion"/>
  </si>
  <si>
    <t>003318</t>
    <phoneticPr fontId="1" type="noConversion"/>
  </si>
  <si>
    <t>399975</t>
    <phoneticPr fontId="1" type="noConversion"/>
  </si>
  <si>
    <t>地产行业</t>
    <rPh sb="0" eb="1">
      <t>f</t>
    </rPh>
    <rPh sb="1" eb="2">
      <t>u</t>
    </rPh>
    <rPh sb="2" eb="3">
      <t>tf</t>
    </rPh>
    <rPh sb="3" eb="4">
      <t>og</t>
    </rPh>
    <phoneticPr fontId="1" type="noConversion"/>
  </si>
  <si>
    <t>市净率</t>
    <rPh sb="0" eb="1">
      <t>ymhj</t>
    </rPh>
    <rPh sb="1" eb="2">
      <t>uqv</t>
    </rPh>
    <rPh sb="2" eb="3">
      <t>yx</t>
    </rPh>
    <phoneticPr fontId="1" type="noConversion"/>
  </si>
  <si>
    <t>160218</t>
    <phoneticPr fontId="1" type="noConversion"/>
  </si>
  <si>
    <t>162411</t>
    <phoneticPr fontId="1" type="noConversion"/>
  </si>
  <si>
    <t>162411</t>
    <phoneticPr fontId="1" type="noConversion"/>
  </si>
  <si>
    <t>399241</t>
    <phoneticPr fontId="1" type="noConversion"/>
  </si>
  <si>
    <t>证券公司</t>
    <rPh sb="0" eb="1">
      <t>ygh</t>
    </rPh>
    <rPh sb="1" eb="2">
      <t>udv</t>
    </rPh>
    <rPh sb="2" eb="3">
      <t>wcng</t>
    </rPh>
    <phoneticPr fontId="1" type="noConversion"/>
  </si>
  <si>
    <t>512000</t>
    <phoneticPr fontId="1" type="noConversion"/>
  </si>
  <si>
    <t>161720</t>
    <phoneticPr fontId="1" type="noConversion"/>
  </si>
  <si>
    <t>399967</t>
    <phoneticPr fontId="1" type="noConversion"/>
  </si>
  <si>
    <t>军工行业</t>
    <rPh sb="0" eb="1">
      <t>pl</t>
    </rPh>
    <rPh sb="1" eb="2">
      <t>a</t>
    </rPh>
    <rPh sb="2" eb="3">
      <t>tf</t>
    </rPh>
    <rPh sb="3" eb="4">
      <t>og</t>
    </rPh>
    <phoneticPr fontId="1" type="noConversion"/>
  </si>
  <si>
    <t>512680</t>
    <phoneticPr fontId="1" type="noConversion"/>
  </si>
  <si>
    <t>161024</t>
    <phoneticPr fontId="1" type="noConversion"/>
  </si>
  <si>
    <t>000827</t>
    <phoneticPr fontId="1" type="noConversion"/>
  </si>
  <si>
    <t>环保行业</t>
    <rPh sb="0" eb="1">
      <t>ggi</t>
    </rPh>
    <rPh sb="1" eb="2">
      <t>wk</t>
    </rPh>
    <rPh sb="2" eb="3">
      <t>tf</t>
    </rPh>
    <rPh sb="3" eb="4">
      <t>og</t>
    </rPh>
    <phoneticPr fontId="1" type="noConversion"/>
  </si>
  <si>
    <t>001064</t>
    <phoneticPr fontId="1" type="noConversion"/>
  </si>
  <si>
    <t>512580</t>
    <phoneticPr fontId="1" type="noConversion"/>
  </si>
  <si>
    <t>中证500增强</t>
    <rPh sb="0" eb="1">
      <t>kh</t>
    </rPh>
    <rPh sb="1" eb="2">
      <t>ygh</t>
    </rPh>
    <rPh sb="5" eb="6">
      <t>fu</t>
    </rPh>
    <rPh sb="6" eb="7">
      <t>xk</t>
    </rPh>
    <phoneticPr fontId="1" type="noConversion"/>
  </si>
  <si>
    <t>泸深300增强</t>
    <rPh sb="0" eb="1">
      <t>ihn</t>
    </rPh>
    <rPh sb="1" eb="2">
      <t>ipw</t>
    </rPh>
    <rPh sb="5" eb="6">
      <t>fu</t>
    </rPh>
    <rPh sb="6" eb="7">
      <t>xk</t>
    </rPh>
    <phoneticPr fontId="1" type="noConversion"/>
  </si>
  <si>
    <t>No.</t>
    <phoneticPr fontId="1" type="noConversion"/>
  </si>
  <si>
    <t>华宝油气</t>
    <rPh sb="0" eb="1">
      <t>wxf</t>
    </rPh>
    <rPh sb="1" eb="2">
      <t>pgy</t>
    </rPh>
    <rPh sb="2" eb="3">
      <t>img</t>
    </rPh>
    <rPh sb="3" eb="4">
      <t>rnb</t>
    </rPh>
    <phoneticPr fontId="1" type="noConversion"/>
  </si>
  <si>
    <t>建信深证基本面60ETF联接(530015)</t>
    <rPh sb="0" eb="1">
      <t>vfhp</t>
    </rPh>
    <rPh sb="1" eb="2">
      <t>wy</t>
    </rPh>
    <rPh sb="2" eb="3">
      <t>ipw</t>
    </rPh>
    <rPh sb="3" eb="4">
      <t>ygh</t>
    </rPh>
    <rPh sb="4" eb="5">
      <t>ad</t>
    </rPh>
    <rPh sb="5" eb="6">
      <t>sg</t>
    </rPh>
    <rPh sb="6" eb="7">
      <t>dm</t>
    </rPh>
    <rPh sb="12" eb="13">
      <t>bu</t>
    </rPh>
    <rPh sb="13" eb="14">
      <t>ruv</t>
    </rPh>
    <phoneticPr fontId="1" type="noConversion"/>
  </si>
  <si>
    <t>混合</t>
  </si>
  <si>
    <t>混合</t>
    <rPh sb="0" eb="1">
      <t>ijx</t>
    </rPh>
    <rPh sb="1" eb="2">
      <t>wgk</t>
    </rPh>
    <phoneticPr fontId="1" type="noConversion"/>
  </si>
  <si>
    <t>暂时</t>
    <rPh sb="0" eb="1">
      <t>lrj</t>
    </rPh>
    <rPh sb="1" eb="2">
      <t>jf</t>
    </rPh>
    <phoneticPr fontId="1" type="noConversion"/>
  </si>
  <si>
    <t>申万菱泸深300价值(310398)</t>
    <rPh sb="0" eb="1">
      <t>jhy</t>
    </rPh>
    <rPh sb="1" eb="2">
      <t>dnv</t>
    </rPh>
    <rPh sb="2" eb="3">
      <t>afw</t>
    </rPh>
    <rPh sb="3" eb="4">
      <t>ihn</t>
    </rPh>
    <rPh sb="4" eb="5">
      <t>ipw</t>
    </rPh>
    <rPh sb="8" eb="9">
      <t>wwj</t>
    </rPh>
    <rPh sb="9" eb="10">
      <t>wfhg</t>
    </rPh>
    <phoneticPr fontId="1" type="noConversion"/>
  </si>
  <si>
    <t>大盘6/中小盘4</t>
    <rPh sb="0" eb="1">
      <t>dd</t>
    </rPh>
    <rPh sb="1" eb="2">
      <t>tel</t>
    </rPh>
    <phoneticPr fontId="1" type="noConversion"/>
  </si>
  <si>
    <t>定投基数</t>
    <phoneticPr fontId="1" type="noConversion"/>
  </si>
  <si>
    <t>定投幂</t>
    <phoneticPr fontId="1" type="noConversion"/>
  </si>
  <si>
    <t>定投比率</t>
    <phoneticPr fontId="1" type="noConversion"/>
  </si>
  <si>
    <t>定投额</t>
    <phoneticPr fontId="1" type="noConversion"/>
  </si>
  <si>
    <t>首投指标</t>
    <phoneticPr fontId="1" type="noConversion"/>
  </si>
  <si>
    <t>实投</t>
    <phoneticPr fontId="1" type="noConversion"/>
  </si>
  <si>
    <t>差额</t>
    <phoneticPr fontId="1" type="noConversion"/>
  </si>
  <si>
    <t>大盘6/中小盘4</t>
  </si>
  <si>
    <t>前日指数指标</t>
    <phoneticPr fontId="1" type="noConversion"/>
  </si>
  <si>
    <t>行标签</t>
  </si>
  <si>
    <t>红利机会</t>
  </si>
  <si>
    <t>基本面60</t>
  </si>
  <si>
    <t>泸深300价值</t>
  </si>
  <si>
    <t>中证500低波动</t>
  </si>
  <si>
    <t>中证500增强</t>
  </si>
  <si>
    <t>中证红利</t>
  </si>
  <si>
    <t>求和项:定投额</t>
  </si>
  <si>
    <t>求和项:差额</t>
  </si>
  <si>
    <t>列标签</t>
  </si>
  <si>
    <t>基本面50</t>
  </si>
  <si>
    <t>中证养老</t>
  </si>
  <si>
    <t>PE</t>
    <phoneticPr fontId="1" type="noConversion"/>
  </si>
  <si>
    <t>EP</t>
    <phoneticPr fontId="1" type="noConversion"/>
  </si>
  <si>
    <t>ROE</t>
    <phoneticPr fontId="1" type="noConversion"/>
  </si>
  <si>
    <t>股息</t>
    <phoneticPr fontId="1" type="noConversion"/>
  </si>
  <si>
    <t>PB</t>
    <phoneticPr fontId="1" type="noConversion"/>
  </si>
  <si>
    <t>(空白)</t>
  </si>
  <si>
    <t>求和项:实投</t>
  </si>
  <si>
    <t>070032</t>
    <phoneticPr fontId="1" type="noConversion"/>
  </si>
  <si>
    <t>嘉实优化红利</t>
    <rPh sb="0" eb="1">
      <t>kh</t>
    </rPh>
    <rPh sb="1" eb="2">
      <t>ygh</t>
    </rPh>
    <rPh sb="2" eb="3">
      <t>xa</t>
    </rPh>
    <rPh sb="3" eb="4">
      <t>tjh</t>
    </rPh>
    <phoneticPr fontId="1" type="noConversion"/>
  </si>
  <si>
    <t>净值</t>
  </si>
  <si>
    <t>指标</t>
  </si>
  <si>
    <t>基金净值</t>
    <phoneticPr fontId="1" type="noConversion"/>
  </si>
  <si>
    <t>嘉实优化红利</t>
  </si>
  <si>
    <t>中证消费</t>
  </si>
  <si>
    <t>000170</t>
  </si>
  <si>
    <t>501050</t>
  </si>
  <si>
    <t>50AH优选</t>
  </si>
  <si>
    <t>定投日期</t>
    <phoneticPr fontId="1" type="noConversion"/>
  </si>
  <si>
    <t>指标日期</t>
    <rPh sb="0" eb="1">
      <t>pg</t>
    </rPh>
    <rPh sb="1" eb="2">
      <t>rmc</t>
    </rPh>
    <phoneticPr fontId="1" type="noConversion"/>
  </si>
  <si>
    <t>399922</t>
  </si>
  <si>
    <t>*</t>
  </si>
  <si>
    <t>100032</t>
  </si>
  <si>
    <t>000925</t>
  </si>
  <si>
    <t>160716</t>
  </si>
  <si>
    <t>399919</t>
  </si>
  <si>
    <t>310398</t>
  </si>
  <si>
    <t>399701</t>
  </si>
  <si>
    <t>159916</t>
  </si>
  <si>
    <t>530015</t>
  </si>
  <si>
    <t>CSPSADRP</t>
  </si>
  <si>
    <t>501029</t>
  </si>
  <si>
    <t>399905</t>
  </si>
  <si>
    <t>161017</t>
  </si>
  <si>
    <t>000478</t>
  </si>
  <si>
    <t>003318</t>
  </si>
  <si>
    <t>399812</t>
  </si>
  <si>
    <t>000968</t>
  </si>
  <si>
    <t>070032</t>
  </si>
  <si>
    <t>000932</t>
  </si>
  <si>
    <t>159928</t>
  </si>
  <si>
    <t>000248</t>
  </si>
  <si>
    <t>额度比率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</si>
</sst>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_ "/>
    <numFmt numFmtId="178" formatCode="0_ ;[Red]\-0\ "/>
    <numFmt numFmtId="179" formatCode="0.00_ ;[Red]\-0.00\ "/>
    <numFmt numFmtId="180" formatCode="yyyy/mm/dd"/>
    <numFmt numFmtId="181" formatCode="0.0000_ ;[Red]\-0.0000\ "/>
    <numFmt numFmtId="182" formatCode="0.00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B05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/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9" fontId="0" fillId="0" borderId="0" xfId="0" applyNumberFormat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49" fontId="7" fillId="0" borderId="0" xfId="0" applyNumberFormat="1" applyFont="1"/>
    <xf numFmtId="0" fontId="7" fillId="0" borderId="0" xfId="0" applyFont="1"/>
    <xf numFmtId="176" fontId="7" fillId="0" borderId="0" xfId="0" applyNumberFormat="1" applyFont="1"/>
    <xf numFmtId="177" fontId="7" fillId="0" borderId="0" xfId="0" applyNumberFormat="1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8" fontId="7" fillId="0" borderId="0" xfId="0" applyNumberFormat="1" applyFont="1"/>
    <xf numFmtId="178" fontId="7" fillId="2" borderId="1" xfId="0" applyNumberFormat="1" applyFont="1" applyFill="1" applyBorder="1" applyAlignment="1">
      <alignment horizontal="center" vertical="center" wrapText="1"/>
    </xf>
    <xf numFmtId="179" fontId="7" fillId="0" borderId="0" xfId="0" applyNumberFormat="1" applyFont="1"/>
    <xf numFmtId="180" fontId="7" fillId="0" borderId="0" xfId="0" applyNumberFormat="1" applyFont="1"/>
    <xf numFmtId="180" fontId="4" fillId="2" borderId="1" xfId="0" applyNumberFormat="1" applyFont="1" applyFill="1" applyBorder="1" applyAlignment="1">
      <alignment horizontal="center" vertical="center" wrapText="1"/>
    </xf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179" fontId="4" fillId="2" borderId="1" xfId="0" applyNumberFormat="1" applyFont="1" applyFill="1" applyBorder="1" applyAlignment="1">
      <alignment horizontal="center" vertical="center" wrapText="1"/>
    </xf>
    <xf numFmtId="180" fontId="4" fillId="0" borderId="0" xfId="0" applyNumberFormat="1" applyFont="1" applyAlignment="1">
      <alignment horizontal="left"/>
    </xf>
    <xf numFmtId="181" fontId="7" fillId="2" borderId="1" xfId="0" applyNumberFormat="1" applyFont="1" applyFill="1" applyBorder="1" applyAlignment="1">
      <alignment horizontal="center" vertical="center" wrapText="1"/>
    </xf>
    <xf numFmtId="181" fontId="7" fillId="0" borderId="0" xfId="0" applyNumberFormat="1" applyFont="1"/>
    <xf numFmtId="49" fontId="8" fillId="0" borderId="1" xfId="0" quotePrefix="1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80" fontId="7" fillId="0" borderId="1" xfId="0" applyNumberFormat="1" applyFont="1" applyFill="1" applyBorder="1" applyAlignment="1">
      <alignment vertical="center"/>
    </xf>
    <xf numFmtId="179" fontId="7" fillId="0" borderId="1" xfId="0" applyNumberFormat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8" fontId="7" fillId="0" borderId="1" xfId="0" applyNumberFormat="1" applyFont="1" applyFill="1" applyBorder="1" applyAlignment="1">
      <alignment vertical="center"/>
    </xf>
    <xf numFmtId="181" fontId="7" fillId="0" borderId="1" xfId="0" applyNumberFormat="1" applyFont="1" applyFill="1" applyBorder="1" applyAlignment="1">
      <alignment vertical="center"/>
    </xf>
    <xf numFmtId="0" fontId="4" fillId="0" borderId="2" xfId="0" applyFont="1" applyBorder="1"/>
    <xf numFmtId="0" fontId="4" fillId="0" borderId="2" xfId="0" pivotButton="1" applyFont="1" applyBorder="1"/>
    <xf numFmtId="0" fontId="4" fillId="0" borderId="5" xfId="0" applyFont="1" applyBorder="1"/>
    <xf numFmtId="180" fontId="4" fillId="0" borderId="2" xfId="0" applyNumberFormat="1" applyFont="1" applyBorder="1" applyAlignment="1">
      <alignment horizontal="left"/>
    </xf>
    <xf numFmtId="180" fontId="4" fillId="0" borderId="4" xfId="0" applyNumberFormat="1" applyFont="1" applyBorder="1" applyAlignment="1">
      <alignment horizontal="left"/>
    </xf>
    <xf numFmtId="180" fontId="4" fillId="0" borderId="7" xfId="0" applyNumberFormat="1" applyFont="1" applyBorder="1" applyAlignment="1">
      <alignment horizontal="left"/>
    </xf>
    <xf numFmtId="176" fontId="4" fillId="0" borderId="2" xfId="0" applyNumberFormat="1" applyFont="1" applyBorder="1"/>
    <xf numFmtId="176" fontId="4" fillId="0" borderId="4" xfId="0" applyNumberFormat="1" applyFont="1" applyBorder="1"/>
    <xf numFmtId="176" fontId="4" fillId="0" borderId="7" xfId="0" applyNumberFormat="1" applyFont="1" applyBorder="1"/>
    <xf numFmtId="49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80" fontId="7" fillId="0" borderId="1" xfId="0" applyNumberFormat="1" applyFont="1" applyBorder="1"/>
    <xf numFmtId="179" fontId="7" fillId="0" borderId="1" xfId="0" applyNumberFormat="1" applyFont="1" applyBorder="1"/>
    <xf numFmtId="177" fontId="7" fillId="0" borderId="1" xfId="0" applyNumberFormat="1" applyFont="1" applyBorder="1"/>
    <xf numFmtId="181" fontId="7" fillId="0" borderId="1" xfId="0" applyNumberFormat="1" applyFont="1" applyBorder="1"/>
    <xf numFmtId="0" fontId="4" fillId="0" borderId="10" xfId="0" applyFont="1" applyBorder="1"/>
    <xf numFmtId="182" fontId="4" fillId="0" borderId="10" xfId="0" applyNumberFormat="1" applyFont="1" applyBorder="1"/>
    <xf numFmtId="182" fontId="4" fillId="0" borderId="11" xfId="0" applyNumberFormat="1" applyFont="1" applyBorder="1"/>
    <xf numFmtId="182" fontId="4" fillId="0" borderId="12" xfId="0" applyNumberFormat="1" applyFont="1" applyBorder="1"/>
    <xf numFmtId="176" fontId="4" fillId="0" borderId="5" xfId="0" applyNumberFormat="1" applyFont="1" applyBorder="1"/>
    <xf numFmtId="176" fontId="4" fillId="0" borderId="6" xfId="0" applyNumberFormat="1" applyFont="1" applyBorder="1"/>
    <xf numFmtId="176" fontId="4" fillId="0" borderId="8" xfId="0" applyNumberFormat="1" applyFont="1" applyBorder="1"/>
    <xf numFmtId="49" fontId="7" fillId="0" borderId="1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9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>
          <bgColor rgb="FFFF6969"/>
        </patternFill>
      </fill>
    </dxf>
    <dxf>
      <fill>
        <patternFill>
          <bgColor rgb="FFB7FF43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theme="4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76" formatCode="0.00_ "/>
    </dxf>
    <dxf>
      <numFmt numFmtId="176" formatCode="0.00_ "/>
    </dxf>
    <dxf>
      <numFmt numFmtId="182" formatCode="0.0000_ "/>
    </dxf>
    <dxf>
      <numFmt numFmtId="182" formatCode="0.0000_ "/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9" defaultPivotStyle="PivotStyleMedium7"/>
  <colors>
    <mruColors>
      <color rgb="FFFF6969"/>
      <color rgb="FFFF5D5D"/>
      <color rgb="FF66FF66"/>
      <color rgb="FFB7FF43"/>
      <color rgb="FF75FE44"/>
      <color rgb="FFFF5050"/>
      <color rgb="FFFB7405"/>
      <color rgb="FF00FF00"/>
      <color rgb="FFD2FF4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[funds.xlsx]统计!数据透视表2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diamond"/>
          <c:size val="3"/>
        </c:marker>
      </c:pivotFmt>
      <c:pivotFmt>
        <c:idx val="3"/>
        <c:marker>
          <c:symbol val="circle"/>
          <c:size val="3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</c:pivotFmt>
      <c:pivotFmt>
        <c:idx val="28"/>
      </c:pivotFmt>
      <c:pivotFmt>
        <c:idx val="29"/>
      </c:pivotFmt>
      <c:pivotFmt>
        <c:idx val="30"/>
        <c:marker>
          <c:symbol val="triangle"/>
          <c:size val="3"/>
        </c:marker>
      </c:pivotFmt>
      <c:pivotFmt>
        <c:idx val="3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6812884021681191E-2"/>
          <c:y val="4.4790793430649747E-2"/>
          <c:w val="0.83500769300389177"/>
          <c:h val="0.61119044177111381"/>
        </c:manualLayout>
      </c:layout>
      <c:lineChart>
        <c:grouping val="standard"/>
        <c:varyColors val="0"/>
        <c:ser>
          <c:idx val="0"/>
          <c:order val="0"/>
          <c:tx>
            <c:strRef>
              <c:f>统计!$B$43:$B$45</c:f>
              <c:strCache>
                <c:ptCount val="1"/>
                <c:pt idx="0">
                  <c:v>嘉实优化红利 - 指标</c:v>
                </c:pt>
              </c:strCache>
            </c:strRef>
          </c:tx>
          <c:marker>
            <c:symbol val="none"/>
          </c:marker>
          <c:cat>
            <c:strRef>
              <c:f>统计!$A$46:$A$67</c:f>
              <c:strCache>
                <c:ptCount val="22"/>
                <c:pt idx="0">
                  <c:v>2017/06/16</c:v>
                </c:pt>
                <c:pt idx="1">
                  <c:v>2017/07/04</c:v>
                </c:pt>
                <c:pt idx="2">
                  <c:v>2017/08/08</c:v>
                </c:pt>
                <c:pt idx="3">
                  <c:v>2017/09/04</c:v>
                </c:pt>
                <c:pt idx="4">
                  <c:v>2017/10/09</c:v>
                </c:pt>
                <c:pt idx="5">
                  <c:v>2017/11/02</c:v>
                </c:pt>
                <c:pt idx="6">
                  <c:v>2017/12/04</c:v>
                </c:pt>
                <c:pt idx="7">
                  <c:v>2018/01/03</c:v>
                </c:pt>
                <c:pt idx="8">
                  <c:v>2018/02/02</c:v>
                </c:pt>
                <c:pt idx="9">
                  <c:v>2018/03/02</c:v>
                </c:pt>
                <c:pt idx="10">
                  <c:v>2018/04/03</c:v>
                </c:pt>
                <c:pt idx="11">
                  <c:v>2018/05/04</c:v>
                </c:pt>
                <c:pt idx="12">
                  <c:v>2018/05/11</c:v>
                </c:pt>
                <c:pt idx="13">
                  <c:v>2018/05/18</c:v>
                </c:pt>
                <c:pt idx="14">
                  <c:v>2018/05/24</c:v>
                </c:pt>
                <c:pt idx="15">
                  <c:v>2018/05/25</c:v>
                </c:pt>
                <c:pt idx="16">
                  <c:v>2018/05/28</c:v>
                </c:pt>
                <c:pt idx="17">
                  <c:v>2018/05/29</c:v>
                </c:pt>
                <c:pt idx="18">
                  <c:v>2018/05/30</c:v>
                </c:pt>
                <c:pt idx="19">
                  <c:v>2018/05/31</c:v>
                </c:pt>
                <c:pt idx="20">
                  <c:v>2018/06/01</c:v>
                </c:pt>
                <c:pt idx="21">
                  <c:v>2018/06/04</c:v>
                </c:pt>
              </c:strCache>
            </c:strRef>
          </c:cat>
          <c:val>
            <c:numRef>
              <c:f>统计!$B$46:$B$67</c:f>
              <c:numCache>
                <c:formatCode>0.00_ </c:formatCode>
                <c:ptCount val="22"/>
                <c:pt idx="0">
                  <c:v>9.99</c:v>
                </c:pt>
                <c:pt idx="1">
                  <c:v>9.7100000000000009</c:v>
                </c:pt>
                <c:pt idx="2">
                  <c:v>9.44</c:v>
                </c:pt>
                <c:pt idx="3">
                  <c:v>9.25</c:v>
                </c:pt>
                <c:pt idx="4">
                  <c:v>9.2100000000000009</c:v>
                </c:pt>
                <c:pt idx="5">
                  <c:v>9.2200000000000006</c:v>
                </c:pt>
                <c:pt idx="6">
                  <c:v>9.14</c:v>
                </c:pt>
                <c:pt idx="7">
                  <c:v>9.84</c:v>
                </c:pt>
                <c:pt idx="8">
                  <c:v>8.9700000000000006</c:v>
                </c:pt>
                <c:pt idx="9">
                  <c:v>10</c:v>
                </c:pt>
                <c:pt idx="10">
                  <c:v>10.99</c:v>
                </c:pt>
                <c:pt idx="11">
                  <c:v>11.28</c:v>
                </c:pt>
                <c:pt idx="12">
                  <c:v>11.04</c:v>
                </c:pt>
                <c:pt idx="13">
                  <c:v>11.15</c:v>
                </c:pt>
                <c:pt idx="14">
                  <c:v>11.17</c:v>
                </c:pt>
                <c:pt idx="15">
                  <c:v>11.23</c:v>
                </c:pt>
                <c:pt idx="16">
                  <c:v>11.36</c:v>
                </c:pt>
                <c:pt idx="17">
                  <c:v>11.34</c:v>
                </c:pt>
                <c:pt idx="18">
                  <c:v>11.37</c:v>
                </c:pt>
                <c:pt idx="19">
                  <c:v>11.59</c:v>
                </c:pt>
                <c:pt idx="20">
                  <c:v>11.4</c:v>
                </c:pt>
                <c:pt idx="21">
                  <c:v>11.45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96896"/>
        <c:axId val="98498432"/>
      </c:lineChart>
      <c:lineChart>
        <c:grouping val="standard"/>
        <c:varyColors val="0"/>
        <c:ser>
          <c:idx val="1"/>
          <c:order val="1"/>
          <c:tx>
            <c:strRef>
              <c:f>统计!$C$43:$C$45</c:f>
              <c:strCache>
                <c:ptCount val="1"/>
                <c:pt idx="0">
                  <c:v>嘉实优化红利 - 净值</c:v>
                </c:pt>
              </c:strCache>
            </c:strRef>
          </c:tx>
          <c:marker>
            <c:symbol val="none"/>
          </c:marker>
          <c:cat>
            <c:strRef>
              <c:f>统计!$A$46:$A$67</c:f>
              <c:strCache>
                <c:ptCount val="22"/>
                <c:pt idx="0">
                  <c:v>2017/06/16</c:v>
                </c:pt>
                <c:pt idx="1">
                  <c:v>2017/07/04</c:v>
                </c:pt>
                <c:pt idx="2">
                  <c:v>2017/08/08</c:v>
                </c:pt>
                <c:pt idx="3">
                  <c:v>2017/09/04</c:v>
                </c:pt>
                <c:pt idx="4">
                  <c:v>2017/10/09</c:v>
                </c:pt>
                <c:pt idx="5">
                  <c:v>2017/11/02</c:v>
                </c:pt>
                <c:pt idx="6">
                  <c:v>2017/12/04</c:v>
                </c:pt>
                <c:pt idx="7">
                  <c:v>2018/01/03</c:v>
                </c:pt>
                <c:pt idx="8">
                  <c:v>2018/02/02</c:v>
                </c:pt>
                <c:pt idx="9">
                  <c:v>2018/03/02</c:v>
                </c:pt>
                <c:pt idx="10">
                  <c:v>2018/04/03</c:v>
                </c:pt>
                <c:pt idx="11">
                  <c:v>2018/05/04</c:v>
                </c:pt>
                <c:pt idx="12">
                  <c:v>2018/05/11</c:v>
                </c:pt>
                <c:pt idx="13">
                  <c:v>2018/05/18</c:v>
                </c:pt>
                <c:pt idx="14">
                  <c:v>2018/05/24</c:v>
                </c:pt>
                <c:pt idx="15">
                  <c:v>2018/05/25</c:v>
                </c:pt>
                <c:pt idx="16">
                  <c:v>2018/05/28</c:v>
                </c:pt>
                <c:pt idx="17">
                  <c:v>2018/05/29</c:v>
                </c:pt>
                <c:pt idx="18">
                  <c:v>2018/05/30</c:v>
                </c:pt>
                <c:pt idx="19">
                  <c:v>2018/05/31</c:v>
                </c:pt>
                <c:pt idx="20">
                  <c:v>2018/06/01</c:v>
                </c:pt>
                <c:pt idx="21">
                  <c:v>2018/06/04</c:v>
                </c:pt>
              </c:strCache>
            </c:strRef>
          </c:cat>
          <c:val>
            <c:numRef>
              <c:f>统计!$C$46:$C$67</c:f>
              <c:numCache>
                <c:formatCode>0.0000_ </c:formatCode>
                <c:ptCount val="22"/>
                <c:pt idx="0">
                  <c:v>1.161</c:v>
                </c:pt>
                <c:pt idx="1">
                  <c:v>1.1919999999999999</c:v>
                </c:pt>
                <c:pt idx="2">
                  <c:v>1.236</c:v>
                </c:pt>
                <c:pt idx="3">
                  <c:v>1.3029999999999999</c:v>
                </c:pt>
                <c:pt idx="4">
                  <c:v>1.335</c:v>
                </c:pt>
                <c:pt idx="5">
                  <c:v>1.444</c:v>
                </c:pt>
                <c:pt idx="6">
                  <c:v>1.44</c:v>
                </c:pt>
                <c:pt idx="7">
                  <c:v>1.5349999999999999</c:v>
                </c:pt>
                <c:pt idx="8">
                  <c:v>1.6240000000000001</c:v>
                </c:pt>
                <c:pt idx="9">
                  <c:v>1.504</c:v>
                </c:pt>
                <c:pt idx="10">
                  <c:v>1.4359999999999999</c:v>
                </c:pt>
                <c:pt idx="11">
                  <c:v>1.4710000000000001</c:v>
                </c:pt>
                <c:pt idx="12">
                  <c:v>1.488</c:v>
                </c:pt>
                <c:pt idx="13">
                  <c:v>1.5009999999999999</c:v>
                </c:pt>
                <c:pt idx="14">
                  <c:v>1.5</c:v>
                </c:pt>
                <c:pt idx="15">
                  <c:v>1.4950000000000001</c:v>
                </c:pt>
                <c:pt idx="16">
                  <c:v>1.512</c:v>
                </c:pt>
                <c:pt idx="17">
                  <c:v>1.4850000000000001</c:v>
                </c:pt>
                <c:pt idx="18">
                  <c:v>1.4730000000000001</c:v>
                </c:pt>
                <c:pt idx="19">
                  <c:v>1.51</c:v>
                </c:pt>
                <c:pt idx="20">
                  <c:v>1.484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统计!$D$43:$D$45</c:f>
              <c:strCache>
                <c:ptCount val="1"/>
                <c:pt idx="0">
                  <c:v>嘉实优化红利 - 额度比率</c:v>
                </c:pt>
              </c:strCache>
            </c:strRef>
          </c:tx>
          <c:cat>
            <c:strRef>
              <c:f>统计!$A$46:$A$67</c:f>
              <c:strCache>
                <c:ptCount val="22"/>
                <c:pt idx="0">
                  <c:v>2017/06/16</c:v>
                </c:pt>
                <c:pt idx="1">
                  <c:v>2017/07/04</c:v>
                </c:pt>
                <c:pt idx="2">
                  <c:v>2017/08/08</c:v>
                </c:pt>
                <c:pt idx="3">
                  <c:v>2017/09/04</c:v>
                </c:pt>
                <c:pt idx="4">
                  <c:v>2017/10/09</c:v>
                </c:pt>
                <c:pt idx="5">
                  <c:v>2017/11/02</c:v>
                </c:pt>
                <c:pt idx="6">
                  <c:v>2017/12/04</c:v>
                </c:pt>
                <c:pt idx="7">
                  <c:v>2018/01/03</c:v>
                </c:pt>
                <c:pt idx="8">
                  <c:v>2018/02/02</c:v>
                </c:pt>
                <c:pt idx="9">
                  <c:v>2018/03/02</c:v>
                </c:pt>
                <c:pt idx="10">
                  <c:v>2018/04/03</c:v>
                </c:pt>
                <c:pt idx="11">
                  <c:v>2018/05/04</c:v>
                </c:pt>
                <c:pt idx="12">
                  <c:v>2018/05/11</c:v>
                </c:pt>
                <c:pt idx="13">
                  <c:v>2018/05/18</c:v>
                </c:pt>
                <c:pt idx="14">
                  <c:v>2018/05/24</c:v>
                </c:pt>
                <c:pt idx="15">
                  <c:v>2018/05/25</c:v>
                </c:pt>
                <c:pt idx="16">
                  <c:v>2018/05/28</c:v>
                </c:pt>
                <c:pt idx="17">
                  <c:v>2018/05/29</c:v>
                </c:pt>
                <c:pt idx="18">
                  <c:v>2018/05/30</c:v>
                </c:pt>
                <c:pt idx="19">
                  <c:v>2018/05/31</c:v>
                </c:pt>
                <c:pt idx="20">
                  <c:v>2018/06/01</c:v>
                </c:pt>
                <c:pt idx="21">
                  <c:v>2018/06/04</c:v>
                </c:pt>
              </c:strCache>
            </c:strRef>
          </c:cat>
          <c:val>
            <c:numRef>
              <c:f>统计!$D$46:$D$67</c:f>
              <c:numCache>
                <c:formatCode>0.00_ </c:formatCode>
                <c:ptCount val="22"/>
                <c:pt idx="0">
                  <c:v>0.99800100000000003</c:v>
                </c:pt>
                <c:pt idx="1">
                  <c:v>0.94284100000000015</c:v>
                </c:pt>
                <c:pt idx="2">
                  <c:v>0.89113599999999993</c:v>
                </c:pt>
                <c:pt idx="3">
                  <c:v>0.85562500000000008</c:v>
                </c:pt>
                <c:pt idx="4">
                  <c:v>0.84824100000000002</c:v>
                </c:pt>
                <c:pt idx="5">
                  <c:v>0.85008400000000006</c:v>
                </c:pt>
                <c:pt idx="6">
                  <c:v>0.83539600000000003</c:v>
                </c:pt>
                <c:pt idx="7">
                  <c:v>0.96825600000000001</c:v>
                </c:pt>
                <c:pt idx="8">
                  <c:v>0.80460900000000002</c:v>
                </c:pt>
                <c:pt idx="9">
                  <c:v>1</c:v>
                </c:pt>
                <c:pt idx="10">
                  <c:v>1.2078009999999999</c:v>
                </c:pt>
                <c:pt idx="11">
                  <c:v>1.2723839999999997</c:v>
                </c:pt>
                <c:pt idx="12">
                  <c:v>1.2188159999999997</c:v>
                </c:pt>
                <c:pt idx="13">
                  <c:v>1.243225</c:v>
                </c:pt>
                <c:pt idx="14">
                  <c:v>1.247689</c:v>
                </c:pt>
                <c:pt idx="15">
                  <c:v>1.2611289999999999</c:v>
                </c:pt>
                <c:pt idx="16">
                  <c:v>1.2904959999999999</c:v>
                </c:pt>
                <c:pt idx="17">
                  <c:v>1.2859559999999999</c:v>
                </c:pt>
                <c:pt idx="18">
                  <c:v>1.2927690000000001</c:v>
                </c:pt>
                <c:pt idx="19">
                  <c:v>1.3432810000000002</c:v>
                </c:pt>
                <c:pt idx="20">
                  <c:v>1.2996000000000003</c:v>
                </c:pt>
                <c:pt idx="21">
                  <c:v>1.3110250000000001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82816"/>
        <c:axId val="98499968"/>
      </c:lineChart>
      <c:catAx>
        <c:axId val="98496896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</a:ln>
          </c:spPr>
        </c:majorGridlines>
        <c:numFmt formatCode="m/d/yyyy" sourceLinked="0"/>
        <c:majorTickMark val="out"/>
        <c:minorTickMark val="none"/>
        <c:tickLblPos val="nextTo"/>
        <c:crossAx val="98498432"/>
        <c:crosses val="autoZero"/>
        <c:auto val="1"/>
        <c:lblAlgn val="ctr"/>
        <c:lblOffset val="100"/>
        <c:noMultiLvlLbl val="0"/>
      </c:catAx>
      <c:valAx>
        <c:axId val="98498432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</a:ln>
          </c:spPr>
        </c:majorGridlines>
        <c:numFmt formatCode="0.00_ " sourceLinked="1"/>
        <c:majorTickMark val="out"/>
        <c:minorTickMark val="none"/>
        <c:tickLblPos val="nextTo"/>
        <c:crossAx val="98496896"/>
        <c:crosses val="autoZero"/>
        <c:crossBetween val="midCat"/>
      </c:valAx>
      <c:valAx>
        <c:axId val="98499968"/>
        <c:scaling>
          <c:orientation val="minMax"/>
          <c:min val="0.5"/>
        </c:scaling>
        <c:delete val="0"/>
        <c:axPos val="r"/>
        <c:numFmt formatCode="0.0000_ " sourceLinked="1"/>
        <c:majorTickMark val="out"/>
        <c:minorTickMark val="none"/>
        <c:tickLblPos val="nextTo"/>
        <c:crossAx val="100082816"/>
        <c:crosses val="max"/>
        <c:crossBetween val="between"/>
      </c:valAx>
      <c:catAx>
        <c:axId val="100082816"/>
        <c:scaling>
          <c:orientation val="minMax"/>
        </c:scaling>
        <c:delete val="1"/>
        <c:axPos val="b"/>
        <c:majorTickMark val="out"/>
        <c:minorTickMark val="none"/>
        <c:tickLblPos val="nextTo"/>
        <c:crossAx val="9849996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817030534018497"/>
          <c:y val="0.83257629495176799"/>
          <c:w val="0.66494747963523526"/>
          <c:h val="9.0307872007193618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15</xdr:row>
      <xdr:rowOff>119061</xdr:rowOff>
    </xdr:from>
    <xdr:to>
      <xdr:col>11</xdr:col>
      <xdr:colOff>514350</xdr:colOff>
      <xdr:row>41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YuanXing" refreshedDate="43255.097215277776" createdVersion="4" refreshedVersion="4" minRefreshableVersion="3" recordCount="10">
  <cacheSource type="worksheet">
    <worksheetSource ref="A1:G11" sheet="老计划"/>
  </cacheSource>
  <cacheFields count="8">
    <cacheField name="基金" numFmtId="0">
      <sharedItems/>
    </cacheField>
    <cacheField name="类型" numFmtId="0">
      <sharedItems containsBlank="1" count="12">
        <s v="大盘6/中小盘4"/>
        <s v="大盘"/>
        <s v="均衡"/>
        <s v="中小盘"/>
        <s v="混合"/>
        <s v="泸港深"/>
        <m u="1"/>
        <s v="消费行业" u="1"/>
        <s v="主动型" u="1"/>
        <s v="中盘(150只)" u="1"/>
        <s v="中盘" u="1"/>
        <s v="环保医疗" u="1"/>
      </sharedItems>
    </cacheField>
    <cacheField name="估值状态" numFmtId="0">
      <sharedItems containsBlank="1" count="4">
        <s v="正常估值"/>
        <s v="低估值"/>
        <s v="主动"/>
        <m u="1"/>
      </sharedItems>
    </cacheField>
    <cacheField name="计划" numFmtId="0">
      <sharedItems/>
    </cacheField>
    <cacheField name="周投金额" numFmtId="0">
      <sharedItems containsString="0" containsBlank="1" containsNumber="1" containsInteger="1" minValue="0" maxValue="400"/>
    </cacheField>
    <cacheField name="年投估算" numFmtId="0">
      <sharedItems containsSemiMixedTypes="0" containsString="0" containsNumber="1" containsInteger="1" minValue="0" maxValue="19200"/>
    </cacheField>
    <cacheField name="备注" numFmtId="0">
      <sharedItems containsBlank="1"/>
    </cacheField>
    <cacheField name="比例" numFmtId="0" formula="周投金额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uanXing" refreshedDate="43255.107890740743" createdVersion="4" refreshedVersion="4" minRefreshableVersion="3" recordCount="210">
  <cacheSource type="worksheet">
    <worksheetSource ref="A1:W2129" sheet="记录"/>
  </cacheSource>
  <cacheFields count="23">
    <cacheField name="指数代码" numFmtId="49">
      <sharedItems containsBlank="1"/>
    </cacheField>
    <cacheField name="指数名称" numFmtId="49">
      <sharedItems containsBlank="1" count="12">
        <s v="50AH优选"/>
        <s v="红利机会"/>
        <s v="基本面50"/>
        <s v="中证红利"/>
        <s v="嘉实优化红利"/>
        <s v="中证养老"/>
        <s v="中证消费"/>
        <s v="中证500增强"/>
        <s v="中证500低波动"/>
        <s v="基本面60"/>
        <s v="泸深300价值"/>
        <m/>
      </sharedItems>
    </cacheField>
    <cacheField name="参考指标" numFmtId="49">
      <sharedItems containsBlank="1"/>
    </cacheField>
    <cacheField name="低估阈值" numFmtId="0">
      <sharedItems containsString="0" containsBlank="1" containsNumber="1" containsInteger="1" minValue="10" maxValue="33"/>
    </cacheField>
    <cacheField name="高估阈值" numFmtId="0">
      <sharedItems containsBlank="1" containsMixedTypes="1" containsNumber="1" containsInteger="1" minValue="25" maxValue="40"/>
    </cacheField>
    <cacheField name="场内基金" numFmtId="49">
      <sharedItems containsBlank="1"/>
    </cacheField>
    <cacheField name="场外基金" numFmtId="49">
      <sharedItems containsBlank="1"/>
    </cacheField>
    <cacheField name="定投基数" numFmtId="0">
      <sharedItems containsString="0" containsBlank="1" containsNumber="1" containsInteger="1" minValue="100" maxValue="400"/>
    </cacheField>
    <cacheField name="定投幂" numFmtId="0">
      <sharedItems containsString="0" containsBlank="1" containsNumber="1" containsInteger="1" minValue="2" maxValue="2"/>
    </cacheField>
    <cacheField name="首投指标" numFmtId="0">
      <sharedItems containsString="0" containsBlank="1" containsNumber="1" containsInteger="1" minValue="10" maxValue="31"/>
    </cacheField>
    <cacheField name="指标日期" numFmtId="180">
      <sharedItems containsNonDate="0" containsDate="1" containsString="0" containsBlank="1" minDate="2017-06-15T00:00:00" maxDate="2018-06-02T00:00:00"/>
    </cacheField>
    <cacheField name="EP" numFmtId="179">
      <sharedItems containsString="0" containsBlank="1" containsNumber="1" minValue="8.01" maxValue="11.88"/>
    </cacheField>
    <cacheField name="PE" numFmtId="179">
      <sharedItems containsString="0" containsBlank="1" containsNumber="1" minValue="8.42" maxValue="34.549999999999997"/>
    </cacheField>
    <cacheField name="PB" numFmtId="179">
      <sharedItems containsString="0" containsBlank="1" containsNumber="1" minValue="1.01" maxValue="5.69"/>
    </cacheField>
    <cacheField name="股息" numFmtId="179">
      <sharedItems containsString="0" containsBlank="1" containsNumber="1" minValue="1.68" maxValue="3.82"/>
    </cacheField>
    <cacheField name="ROE" numFmtId="179">
      <sharedItems containsString="0" containsBlank="1" containsNumber="1" minValue="7.37" maxValue="17.09"/>
    </cacheField>
    <cacheField name="前日指数指标" numFmtId="176">
      <sharedItems containsString="0" containsBlank="1" containsNumber="1" minValue="8.01" maxValue="34.549999999999997"/>
    </cacheField>
    <cacheField name="定投比率" numFmtId="176">
      <sharedItems containsString="0" containsBlank="1" containsNumber="1" minValue="0.4431589948081705" maxValue="1.9930795847750868"/>
    </cacheField>
    <cacheField name="定投额" numFmtId="0">
      <sharedItems containsString="0" containsBlank="1" containsNumber="1" containsInteger="1" minValue="0" maxValue="776"/>
    </cacheField>
    <cacheField name="实投" numFmtId="177">
      <sharedItems containsString="0" containsBlank="1" containsNumber="1" containsInteger="1" minValue="100" maxValue="1151"/>
    </cacheField>
    <cacheField name="差额" numFmtId="178">
      <sharedItems containsString="0" containsBlank="1" containsNumber="1" containsInteger="1" minValue="-599" maxValue="517"/>
    </cacheField>
    <cacheField name="定投日期" numFmtId="180">
      <sharedItems containsNonDate="0" containsDate="1" containsString="0" containsBlank="1" minDate="2017-06-16T00:00:00" maxDate="2018-06-05T00:00:00" count="23">
        <d v="2017-06-16T00:00:00"/>
        <d v="2017-07-04T00:00:00"/>
        <d v="2017-08-08T00:00:00"/>
        <d v="2017-09-04T00:00:00"/>
        <d v="2017-10-09T00:00:00"/>
        <d v="2017-11-02T00:00:00"/>
        <d v="2017-12-04T00:00:00"/>
        <d v="2018-01-03T00:00:00"/>
        <d v="2018-02-02T00:00:00"/>
        <d v="2018-03-02T00:00:00"/>
        <d v="2018-04-03T00:00:00"/>
        <d v="2018-05-04T00:00:00"/>
        <d v="2018-05-11T00:00:00"/>
        <d v="2018-05-18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4T00:00:00"/>
        <m/>
      </sharedItems>
    </cacheField>
    <cacheField name="基金净值" numFmtId="181">
      <sharedItems containsString="0" containsBlank="1" containsNumber="1" minValue="0.95479999999999998" maxValue="2.5165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富国中证红利指数增强(100032)"/>
    <x v="0"/>
    <x v="0"/>
    <s v="持有"/>
    <n v="300"/>
    <n v="14400"/>
    <m/>
  </r>
  <r>
    <s v="嘉实基本面50指数(160716)"/>
    <x v="1"/>
    <x v="0"/>
    <s v="持有"/>
    <n v="0"/>
    <n v="0"/>
    <m/>
  </r>
  <r>
    <s v="景顺长城泸深300增强(000311)"/>
    <x v="1"/>
    <x v="0"/>
    <s v="持有"/>
    <n v="0"/>
    <n v="0"/>
    <m/>
  </r>
  <r>
    <s v="华宝兴业标普中国A股红利机会(501029)"/>
    <x v="2"/>
    <x v="1"/>
    <s v="定投/周"/>
    <n v="400"/>
    <n v="19200"/>
    <m/>
  </r>
  <r>
    <s v="景顺长城中证500行业中性低波动(003318)"/>
    <x v="3"/>
    <x v="1"/>
    <s v="定投/周"/>
    <n v="400"/>
    <n v="19200"/>
    <m/>
  </r>
  <r>
    <s v="建信中证500指数增强(000478)"/>
    <x v="3"/>
    <x v="1"/>
    <s v="定投/周"/>
    <n v="400"/>
    <n v="19200"/>
    <m/>
  </r>
  <r>
    <s v="建信深证基本面60ETF联接(530015)"/>
    <x v="1"/>
    <x v="1"/>
    <s v="定投/周"/>
    <n v="200"/>
    <n v="9600"/>
    <m/>
  </r>
  <r>
    <s v="申万菱泸深300价值(310398)"/>
    <x v="1"/>
    <x v="1"/>
    <s v="定投/周"/>
    <n v="300"/>
    <n v="14400"/>
    <m/>
  </r>
  <r>
    <s v="国泰金龙行业混合(020003)"/>
    <x v="4"/>
    <x v="2"/>
    <s v="定投/周"/>
    <m/>
    <n v="0"/>
    <s v="暂时"/>
  </r>
  <r>
    <s v="嘉实泸港深精选股票(001878)"/>
    <x v="5"/>
    <x v="2"/>
    <s v="定投/周"/>
    <m/>
    <n v="0"/>
    <s v="暂时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0">
  <r>
    <s v="000170"/>
    <x v="0"/>
    <s v="盈利收益率"/>
    <n v="10"/>
    <s v="国债利率*2"/>
    <s v="501050"/>
    <s v="501050"/>
    <m/>
    <n v="2"/>
    <n v="10"/>
    <d v="2017-06-15T00:00:00"/>
    <n v="11.88"/>
    <n v="8.42"/>
    <n v="1.06"/>
    <n v="3.22"/>
    <n v="12.59"/>
    <n v="11.88"/>
    <n v="1.4113440000000004"/>
    <n v="0"/>
    <m/>
    <n v="0"/>
    <x v="0"/>
    <n v="1.0429999999999999"/>
  </r>
  <r>
    <s v="CSPSADRP"/>
    <x v="1"/>
    <s v="市盈率"/>
    <n v="15"/>
    <n v="25"/>
    <s v="501029"/>
    <s v="501029"/>
    <m/>
    <n v="2"/>
    <n v="15"/>
    <d v="2017-06-15T00:00:00"/>
    <m/>
    <n v="13.27"/>
    <n v="1.73"/>
    <n v="3.7"/>
    <n v="13.04"/>
    <n v="13.27"/>
    <n v="1.2777346502897051"/>
    <n v="0"/>
    <m/>
    <n v="0"/>
    <x v="0"/>
    <n v="1.0294000000000001"/>
  </r>
  <r>
    <s v="000925"/>
    <x v="2"/>
    <s v="盈利收益率"/>
    <n v="10"/>
    <s v="国债利率*2"/>
    <s v="*"/>
    <s v="160716"/>
    <m/>
    <n v="2"/>
    <n v="10"/>
    <d v="2017-06-15T00:00:00"/>
    <n v="10.06"/>
    <n v="9.94"/>
    <n v="1.1499999999999999"/>
    <n v="3.02"/>
    <n v="11.57"/>
    <n v="10.06"/>
    <n v="1.0120359999999999"/>
    <n v="0"/>
    <m/>
    <n v="0"/>
    <x v="0"/>
    <n v="1.3323"/>
  </r>
  <r>
    <s v="399922"/>
    <x v="3"/>
    <s v="盈利收益率"/>
    <n v="10"/>
    <s v="国债利率*2"/>
    <s v="*"/>
    <s v="100032"/>
    <m/>
    <n v="2"/>
    <n v="10"/>
    <d v="2017-06-15T00:00:00"/>
    <n v="9.99"/>
    <n v="10.01"/>
    <n v="1.1599999999999999"/>
    <n v="3.19"/>
    <n v="11.59"/>
    <n v="9.99"/>
    <n v="0.99800100000000003"/>
    <n v="0"/>
    <m/>
    <n v="0"/>
    <x v="0"/>
    <n v="1.1830000000000001"/>
  </r>
  <r>
    <s v="399922"/>
    <x v="4"/>
    <s v="盈利收益率"/>
    <n v="10"/>
    <s v="国债利率*2"/>
    <s v="*"/>
    <s v="070032"/>
    <m/>
    <n v="2"/>
    <n v="10"/>
    <d v="2017-06-15T00:00:00"/>
    <n v="9.99"/>
    <n v="10.01"/>
    <n v="1.1599999999999999"/>
    <n v="3.19"/>
    <n v="11.59"/>
    <n v="9.99"/>
    <n v="0.99800100000000003"/>
    <n v="0"/>
    <m/>
    <n v="0"/>
    <x v="0"/>
    <n v="1.161"/>
  </r>
  <r>
    <s v="399812"/>
    <x v="5"/>
    <s v="市盈率"/>
    <n v="24"/>
    <n v="33"/>
    <s v="*"/>
    <s v="000968"/>
    <m/>
    <n v="2"/>
    <n v="24"/>
    <d v="2017-06-15T00:00:00"/>
    <m/>
    <n v="25.24"/>
    <n v="2.91"/>
    <m/>
    <n v="11.53"/>
    <n v="25.24"/>
    <n v="0.90415686116922567"/>
    <n v="0"/>
    <m/>
    <n v="0"/>
    <x v="0"/>
    <n v="1.0289999999999999"/>
  </r>
  <r>
    <s v="000932"/>
    <x v="6"/>
    <s v="市盈率"/>
    <n v="23"/>
    <n v="35"/>
    <s v="159928"/>
    <s v="000248"/>
    <m/>
    <n v="2"/>
    <n v="23"/>
    <d v="2017-06-15T00:00:00"/>
    <m/>
    <n v="27.71"/>
    <n v="4.1399999999999997"/>
    <m/>
    <n v="14.94"/>
    <n v="27.71"/>
    <n v="0.68894193495789047"/>
    <n v="0"/>
    <m/>
    <n v="0"/>
    <x v="0"/>
    <n v="1.1597"/>
  </r>
  <r>
    <s v="000170"/>
    <x v="0"/>
    <s v="盈利收益率"/>
    <n v="10"/>
    <s v="国债利率*2"/>
    <s v="501050"/>
    <s v="501050"/>
    <m/>
    <n v="2"/>
    <n v="10"/>
    <d v="2017-07-03T00:00:00"/>
    <n v="11.51"/>
    <n v="8.69"/>
    <n v="1.07"/>
    <n v="3.13"/>
    <n v="12.31"/>
    <n v="11.51"/>
    <n v="1.3248010000000001"/>
    <n v="0"/>
    <m/>
    <n v="0"/>
    <x v="1"/>
    <n v="1.0640000000000001"/>
  </r>
  <r>
    <s v="CSPSADRP"/>
    <x v="1"/>
    <s v="市盈率"/>
    <n v="15"/>
    <n v="25"/>
    <s v="501029"/>
    <s v="501029"/>
    <m/>
    <n v="2"/>
    <n v="15"/>
    <d v="2017-07-03T00:00:00"/>
    <m/>
    <n v="13.6"/>
    <n v="1.75"/>
    <n v="3.37"/>
    <n v="12.87"/>
    <n v="13.6"/>
    <n v="1.2164792387543255"/>
    <n v="0"/>
    <m/>
    <n v="0"/>
    <x v="1"/>
    <n v="1.056"/>
  </r>
  <r>
    <s v="399905"/>
    <x v="7"/>
    <s v="市盈率"/>
    <n v="33"/>
    <n v="40"/>
    <s v="161017"/>
    <s v="000478"/>
    <m/>
    <n v="2"/>
    <n v="31"/>
    <d v="2017-07-03T00:00:00"/>
    <m/>
    <n v="31.08"/>
    <n v="2.56"/>
    <m/>
    <n v="8.24"/>
    <n v="31.08"/>
    <n v="0.99485862034124595"/>
    <n v="0"/>
    <m/>
    <n v="0"/>
    <x v="1"/>
    <n v="2.2904"/>
  </r>
  <r>
    <s v="000925"/>
    <x v="2"/>
    <s v="盈利收益率"/>
    <n v="10"/>
    <s v="国债利率*2"/>
    <s v="*"/>
    <s v="160716"/>
    <m/>
    <n v="2"/>
    <n v="10"/>
    <d v="2017-07-03T00:00:00"/>
    <n v="9.8000000000000007"/>
    <n v="10.199999999999999"/>
    <n v="1.18"/>
    <n v="2.95"/>
    <n v="11.57"/>
    <n v="9.8000000000000007"/>
    <n v="0.96040000000000014"/>
    <n v="0"/>
    <m/>
    <n v="0"/>
    <x v="1"/>
    <n v="1.3786"/>
  </r>
  <r>
    <s v="399922"/>
    <x v="3"/>
    <s v="盈利收益率"/>
    <n v="10"/>
    <s v="国债利率*2"/>
    <s v="*"/>
    <s v="100032"/>
    <m/>
    <n v="2"/>
    <n v="10"/>
    <d v="2017-07-03T00:00:00"/>
    <n v="9.7100000000000009"/>
    <n v="10.3"/>
    <n v="1.19"/>
    <n v="3.05"/>
    <n v="11.55"/>
    <n v="9.7100000000000009"/>
    <n v="0.94284100000000015"/>
    <n v="0"/>
    <m/>
    <n v="0"/>
    <x v="1"/>
    <n v="1.224"/>
  </r>
  <r>
    <s v="399922"/>
    <x v="4"/>
    <s v="盈利收益率"/>
    <n v="10"/>
    <s v="国债利率*2"/>
    <s v="*"/>
    <s v="070032"/>
    <m/>
    <n v="2"/>
    <n v="10"/>
    <d v="2017-07-03T00:00:00"/>
    <n v="9.7100000000000009"/>
    <n v="10.3"/>
    <n v="1.19"/>
    <n v="3.05"/>
    <n v="11.55"/>
    <n v="9.7100000000000009"/>
    <n v="0.94284100000000015"/>
    <n v="0"/>
    <m/>
    <n v="0"/>
    <x v="1"/>
    <n v="1.1919999999999999"/>
  </r>
  <r>
    <s v="399812"/>
    <x v="5"/>
    <s v="市盈率"/>
    <n v="24"/>
    <n v="33"/>
    <s v="*"/>
    <s v="000968"/>
    <m/>
    <n v="2"/>
    <n v="24"/>
    <d v="2017-07-03T00:00:00"/>
    <m/>
    <n v="25.71"/>
    <n v="2.99"/>
    <m/>
    <n v="11.63"/>
    <n v="25.71"/>
    <n v="0.87140155409020914"/>
    <n v="0"/>
    <m/>
    <n v="0"/>
    <x v="1"/>
    <n v="1.0431999999999999"/>
  </r>
  <r>
    <s v="000932"/>
    <x v="6"/>
    <s v="市盈率"/>
    <n v="23"/>
    <n v="35"/>
    <s v="159928"/>
    <s v="000248"/>
    <m/>
    <n v="2"/>
    <n v="23"/>
    <d v="2017-07-03T00:00:00"/>
    <m/>
    <n v="28.27"/>
    <n v="4.22"/>
    <m/>
    <n v="14.93"/>
    <n v="28.27"/>
    <n v="0.66191779231271963"/>
    <n v="0"/>
    <m/>
    <n v="0"/>
    <x v="1"/>
    <n v="1.1850000000000001"/>
  </r>
  <r>
    <s v="CSPSADRP"/>
    <x v="1"/>
    <s v="市盈率"/>
    <n v="15"/>
    <n v="25"/>
    <s v="501029"/>
    <s v="501029"/>
    <m/>
    <n v="2"/>
    <n v="15"/>
    <d v="2017-08-07T00:00:00"/>
    <m/>
    <n v="13.53"/>
    <n v="1.75"/>
    <n v="3.31"/>
    <n v="12.93"/>
    <n v="13.53"/>
    <n v="1.2290991686373223"/>
    <n v="0"/>
    <m/>
    <n v="0"/>
    <x v="2"/>
    <n v="1.0734999999999999"/>
  </r>
  <r>
    <s v="000170"/>
    <x v="0"/>
    <s v="盈利收益率"/>
    <n v="10"/>
    <s v="国债利率*2"/>
    <s v="501050"/>
    <s v="501050"/>
    <m/>
    <n v="2"/>
    <n v="10"/>
    <d v="2017-08-07T00:00:00"/>
    <n v="10.99"/>
    <n v="9.1"/>
    <n v="1.1200000000000001"/>
    <n v="3.23"/>
    <n v="12.25"/>
    <n v="10.99"/>
    <n v="1.2078009999999999"/>
    <n v="0"/>
    <m/>
    <n v="0"/>
    <x v="2"/>
    <n v="1.123"/>
  </r>
  <r>
    <s v="399905"/>
    <x v="7"/>
    <s v="市盈率"/>
    <n v="33"/>
    <n v="40"/>
    <s v="161017"/>
    <s v="000478"/>
    <m/>
    <n v="2"/>
    <n v="31"/>
    <d v="2017-08-07T00:00:00"/>
    <m/>
    <n v="31.12"/>
    <n v="2.57"/>
    <m/>
    <n v="8.26"/>
    <n v="31.12"/>
    <n v="0.99230278679099404"/>
    <n v="0"/>
    <m/>
    <n v="0"/>
    <x v="2"/>
    <n v="2.3748"/>
  </r>
  <r>
    <s v="399812"/>
    <x v="5"/>
    <s v="市盈率"/>
    <n v="24"/>
    <n v="33"/>
    <s v="*"/>
    <s v="000968"/>
    <m/>
    <n v="2"/>
    <n v="24"/>
    <d v="2017-08-07T00:00:00"/>
    <m/>
    <n v="24.8"/>
    <n v="2.87"/>
    <m/>
    <n v="11.57"/>
    <n v="24.8"/>
    <n v="0.93652445369406856"/>
    <n v="0"/>
    <m/>
    <n v="0"/>
    <x v="2"/>
    <n v="1.0226"/>
  </r>
  <r>
    <s v="399922"/>
    <x v="3"/>
    <s v="盈利收益率"/>
    <n v="10"/>
    <s v="国债利率*2"/>
    <s v="*"/>
    <s v="100032"/>
    <m/>
    <n v="2"/>
    <n v="10"/>
    <d v="2017-08-07T00:00:00"/>
    <n v="9.44"/>
    <n v="10.59"/>
    <n v="1.23"/>
    <n v="3.37"/>
    <n v="11.61"/>
    <n v="9.44"/>
    <n v="0.89113599999999993"/>
    <n v="0"/>
    <m/>
    <n v="0"/>
    <x v="2"/>
    <n v="1.26"/>
  </r>
  <r>
    <s v="399922"/>
    <x v="4"/>
    <s v="盈利收益率"/>
    <n v="10"/>
    <s v="国债利率*2"/>
    <s v="*"/>
    <s v="070032"/>
    <m/>
    <n v="2"/>
    <n v="10"/>
    <d v="2017-08-07T00:00:00"/>
    <n v="9.44"/>
    <n v="10.59"/>
    <n v="1.23"/>
    <n v="3.37"/>
    <n v="11.61"/>
    <n v="9.44"/>
    <n v="0.89113599999999993"/>
    <n v="0"/>
    <m/>
    <n v="0"/>
    <x v="2"/>
    <n v="1.236"/>
  </r>
  <r>
    <s v="000925"/>
    <x v="2"/>
    <s v="盈利收益率"/>
    <n v="10"/>
    <s v="国债利率*2"/>
    <s v="*"/>
    <s v="160716"/>
    <m/>
    <n v="2"/>
    <n v="10"/>
    <d v="2017-08-07T00:00:00"/>
    <n v="9.41"/>
    <n v="10.63"/>
    <n v="1.23"/>
    <n v="3.09"/>
    <n v="11.57"/>
    <n v="9.41"/>
    <n v="0.88548100000000007"/>
    <n v="0"/>
    <m/>
    <n v="0"/>
    <x v="2"/>
    <n v="1.4497"/>
  </r>
  <r>
    <s v="000932"/>
    <x v="6"/>
    <s v="市盈率"/>
    <n v="23"/>
    <n v="35"/>
    <s v="159928"/>
    <s v="000248"/>
    <m/>
    <n v="2"/>
    <n v="23"/>
    <d v="2017-08-07T00:00:00"/>
    <m/>
    <n v="28.48"/>
    <n v="4.3499999999999996"/>
    <m/>
    <n v="15.27"/>
    <n v="28.48"/>
    <n v="0.65219235260699393"/>
    <n v="0"/>
    <m/>
    <n v="0"/>
    <x v="2"/>
    <n v="1.2391000000000001"/>
  </r>
  <r>
    <s v="CSPSADRP"/>
    <x v="1"/>
    <s v="市盈率"/>
    <n v="15"/>
    <n v="25"/>
    <s v="501029"/>
    <s v="501029"/>
    <m/>
    <n v="2"/>
    <n v="15"/>
    <d v="2017-09-01T00:00:00"/>
    <m/>
    <n v="13.52"/>
    <n v="1.77"/>
    <n v="3.23"/>
    <n v="13.09"/>
    <n v="13.52"/>
    <n v="1.2309180350828053"/>
    <n v="0"/>
    <m/>
    <n v="0"/>
    <x v="3"/>
    <n v="1.0858000000000001"/>
  </r>
  <r>
    <s v="000170"/>
    <x v="0"/>
    <s v="盈利收益率"/>
    <n v="10"/>
    <s v="国债利率*2"/>
    <s v="501050"/>
    <s v="501050"/>
    <m/>
    <n v="2"/>
    <n v="10"/>
    <d v="2017-09-01T00:00:00"/>
    <n v="10.92"/>
    <n v="9.16"/>
    <n v="1.1499999999999999"/>
    <n v="3.16"/>
    <n v="12.55"/>
    <n v="10.92"/>
    <n v="1.1924640000000002"/>
    <n v="0"/>
    <m/>
    <n v="0"/>
    <x v="3"/>
    <n v="1.133"/>
  </r>
  <r>
    <s v="399905"/>
    <x v="7"/>
    <s v="市盈率"/>
    <n v="33"/>
    <n v="40"/>
    <s v="161017"/>
    <s v="000478"/>
    <m/>
    <n v="2"/>
    <n v="31"/>
    <d v="2017-09-01T00:00:00"/>
    <m/>
    <n v="32.229999999999997"/>
    <n v="2.79"/>
    <m/>
    <n v="8.66"/>
    <n v="32.229999999999997"/>
    <n v="0.92513002601434835"/>
    <n v="0"/>
    <m/>
    <n v="0"/>
    <x v="3"/>
    <n v="2.4756999999999998"/>
  </r>
  <r>
    <s v="000925"/>
    <x v="2"/>
    <s v="盈利收益率"/>
    <n v="10"/>
    <s v="国债利率*2"/>
    <s v="*"/>
    <s v="160716"/>
    <m/>
    <n v="2"/>
    <n v="10"/>
    <d v="2017-09-01T00:00:00"/>
    <n v="9.43"/>
    <n v="10.61"/>
    <n v="1.26"/>
    <n v="3.1"/>
    <n v="11.88"/>
    <n v="9.43"/>
    <n v="0.88924899999999996"/>
    <n v="0"/>
    <m/>
    <n v="0"/>
    <x v="3"/>
    <n v="1.4829000000000001"/>
  </r>
  <r>
    <s v="399812"/>
    <x v="5"/>
    <s v="市盈率"/>
    <n v="24"/>
    <n v="33"/>
    <s v="*"/>
    <s v="000968"/>
    <m/>
    <n v="2"/>
    <n v="24"/>
    <d v="2017-09-01T00:00:00"/>
    <m/>
    <n v="25.66"/>
    <n v="2.97"/>
    <m/>
    <n v="11.57"/>
    <n v="25.66"/>
    <n v="0.87480081575176061"/>
    <n v="0"/>
    <m/>
    <n v="0"/>
    <x v="3"/>
    <n v="1.0488999999999999"/>
  </r>
  <r>
    <s v="399922"/>
    <x v="3"/>
    <s v="盈利收益率"/>
    <n v="10"/>
    <s v="国债利率*2"/>
    <s v="*"/>
    <s v="100032"/>
    <m/>
    <n v="2"/>
    <n v="10"/>
    <d v="2017-09-01T00:00:00"/>
    <n v="9.25"/>
    <n v="10.81"/>
    <n v="1.28"/>
    <n v="3.33"/>
    <n v="11.84"/>
    <n v="9.25"/>
    <n v="0.85562500000000008"/>
    <n v="0"/>
    <m/>
    <n v="0"/>
    <x v="3"/>
    <n v="1.2829999999999999"/>
  </r>
  <r>
    <s v="399922"/>
    <x v="4"/>
    <s v="盈利收益率"/>
    <n v="10"/>
    <s v="国债利率*2"/>
    <s v="*"/>
    <s v="070032"/>
    <m/>
    <n v="2"/>
    <n v="10"/>
    <d v="2017-09-01T00:00:00"/>
    <n v="9.25"/>
    <n v="10.81"/>
    <n v="1.28"/>
    <n v="3.33"/>
    <n v="11.84"/>
    <n v="9.25"/>
    <n v="0.85562500000000008"/>
    <n v="0"/>
    <m/>
    <n v="0"/>
    <x v="3"/>
    <n v="1.3029999999999999"/>
  </r>
  <r>
    <s v="000932"/>
    <x v="6"/>
    <s v="市盈率"/>
    <n v="23"/>
    <n v="35"/>
    <s v="159928"/>
    <s v="000248"/>
    <m/>
    <n v="2"/>
    <n v="23"/>
    <d v="2017-09-01T00:00:00"/>
    <m/>
    <n v="28.94"/>
    <n v="4.58"/>
    <m/>
    <n v="15.83"/>
    <n v="28.94"/>
    <n v="0.63162399244630241"/>
    <n v="0"/>
    <m/>
    <n v="0"/>
    <x v="3"/>
    <n v="1.2634000000000001"/>
  </r>
  <r>
    <s v="000170"/>
    <x v="0"/>
    <s v="盈利收益率"/>
    <n v="10"/>
    <s v="国债利率*2"/>
    <s v="501050"/>
    <s v="501050"/>
    <m/>
    <n v="2"/>
    <n v="10"/>
    <d v="2017-10-08T00:00:00"/>
    <n v="11.01"/>
    <n v="9.08"/>
    <n v="1.1499999999999999"/>
    <n v="3.2"/>
    <n v="12.61"/>
    <n v="11.01"/>
    <n v="1.2122009999999999"/>
    <n v="0"/>
    <m/>
    <n v="0"/>
    <x v="4"/>
    <n v="1.149"/>
  </r>
  <r>
    <s v="CSPSADRP"/>
    <x v="1"/>
    <s v="市盈率"/>
    <n v="15"/>
    <n v="25"/>
    <s v="501029"/>
    <s v="501029"/>
    <m/>
    <n v="2"/>
    <n v="15"/>
    <d v="2017-10-08T00:00:00"/>
    <m/>
    <n v="13.7"/>
    <n v="1.81"/>
    <n v="3.18"/>
    <n v="13.21"/>
    <n v="13.7"/>
    <n v="1.1987852309659546"/>
    <n v="0"/>
    <m/>
    <n v="0"/>
    <x v="4"/>
    <n v="1.1065"/>
  </r>
  <r>
    <s v="003318"/>
    <x v="8"/>
    <s v="市盈率"/>
    <n v="33"/>
    <n v="40"/>
    <s v="*"/>
    <s v="003318"/>
    <m/>
    <n v="2"/>
    <n v="31"/>
    <d v="2017-10-08T00:00:00"/>
    <m/>
    <n v="28.46"/>
    <n v="2.17"/>
    <m/>
    <n v="7.62"/>
    <n v="28.46"/>
    <n v="1.186461352472111"/>
    <n v="0"/>
    <m/>
    <n v="0"/>
    <x v="4"/>
    <n v="1.0900000000000001"/>
  </r>
  <r>
    <s v="399905"/>
    <x v="7"/>
    <s v="市盈率"/>
    <n v="33"/>
    <n v="40"/>
    <s v="161017"/>
    <s v="000478"/>
    <m/>
    <n v="2"/>
    <n v="31"/>
    <d v="2017-10-08T00:00:00"/>
    <m/>
    <n v="32.31"/>
    <n v="2.81"/>
    <m/>
    <n v="8.6999999999999993"/>
    <n v="32.31"/>
    <n v="0.92055442857086733"/>
    <n v="0"/>
    <m/>
    <n v="0"/>
    <x v="4"/>
    <n v="2.5165000000000002"/>
  </r>
  <r>
    <s v="000925"/>
    <x v="2"/>
    <s v="盈利收益率"/>
    <n v="10"/>
    <s v="国债利率*2"/>
    <s v="*"/>
    <s v="160716"/>
    <m/>
    <n v="2"/>
    <n v="10"/>
    <d v="2017-10-08T00:00:00"/>
    <n v="9.44"/>
    <n v="10.59"/>
    <n v="1.26"/>
    <n v="3.11"/>
    <n v="11.9"/>
    <n v="9.44"/>
    <n v="0.89113599999999993"/>
    <n v="0"/>
    <m/>
    <n v="0"/>
    <x v="4"/>
    <n v="1.4772000000000001"/>
  </r>
  <r>
    <s v="399812"/>
    <x v="5"/>
    <s v="市盈率"/>
    <n v="24"/>
    <n v="33"/>
    <s v="*"/>
    <s v="000968"/>
    <m/>
    <n v="2"/>
    <n v="24"/>
    <d v="2017-10-08T00:00:00"/>
    <m/>
    <n v="25.96"/>
    <n v="3"/>
    <m/>
    <n v="11.56"/>
    <n v="25.96"/>
    <n v="0.854698825501364"/>
    <n v="0"/>
    <m/>
    <n v="0"/>
    <x v="4"/>
    <n v="1.0658000000000001"/>
  </r>
  <r>
    <s v="399922"/>
    <x v="3"/>
    <s v="盈利收益率"/>
    <n v="10"/>
    <s v="国债利率*2"/>
    <s v="*"/>
    <s v="100032"/>
    <m/>
    <n v="2"/>
    <n v="10"/>
    <d v="2017-10-08T00:00:00"/>
    <n v="9.2100000000000009"/>
    <n v="10.86"/>
    <n v="1.28"/>
    <n v="3.35"/>
    <n v="11.79"/>
    <n v="9.2100000000000009"/>
    <n v="0.84824100000000002"/>
    <n v="0"/>
    <m/>
    <n v="0"/>
    <x v="4"/>
    <n v="1.304"/>
  </r>
  <r>
    <s v="399922"/>
    <x v="4"/>
    <s v="盈利收益率"/>
    <n v="10"/>
    <s v="国债利率*2"/>
    <s v="*"/>
    <s v="070032"/>
    <m/>
    <n v="2"/>
    <n v="10"/>
    <d v="2017-10-08T00:00:00"/>
    <n v="9.2100000000000009"/>
    <n v="10.86"/>
    <n v="1.28"/>
    <n v="3.35"/>
    <n v="11.79"/>
    <n v="9.2100000000000009"/>
    <n v="0.84824100000000002"/>
    <n v="0"/>
    <m/>
    <n v="0"/>
    <x v="4"/>
    <n v="1.335"/>
  </r>
  <r>
    <s v="000932"/>
    <x v="6"/>
    <s v="市盈率"/>
    <n v="23"/>
    <n v="35"/>
    <s v="159928"/>
    <s v="000248"/>
    <m/>
    <n v="2"/>
    <n v="23"/>
    <d v="2017-10-08T00:00:00"/>
    <m/>
    <n v="30.52"/>
    <n v="4.83"/>
    <m/>
    <n v="15.83"/>
    <n v="30.52"/>
    <n v="0.5679192811709316"/>
    <n v="0"/>
    <m/>
    <n v="0"/>
    <x v="4"/>
    <n v="1.3623000000000001"/>
  </r>
  <r>
    <s v="003318"/>
    <x v="8"/>
    <s v="市盈率"/>
    <n v="33"/>
    <n v="40"/>
    <s v="*"/>
    <s v="003318"/>
    <m/>
    <n v="2"/>
    <n v="31"/>
    <d v="2017-11-01T00:00:00"/>
    <m/>
    <n v="25.99"/>
    <n v="2.09"/>
    <m/>
    <n v="8.0399999999999991"/>
    <n v="25.99"/>
    <n v="1.4226918009871794"/>
    <n v="0"/>
    <m/>
    <n v="0"/>
    <x v="5"/>
    <n v="1.0581"/>
  </r>
  <r>
    <s v="CSPSADRP"/>
    <x v="1"/>
    <s v="市盈率"/>
    <n v="15"/>
    <n v="25"/>
    <s v="501029"/>
    <s v="501029"/>
    <m/>
    <n v="2"/>
    <n v="15"/>
    <d v="2017-11-01T00:00:00"/>
    <m/>
    <n v="13.73"/>
    <n v="1.8"/>
    <n v="3.17"/>
    <n v="13.11"/>
    <n v="13.73"/>
    <n v="1.1935522714891127"/>
    <n v="0"/>
    <m/>
    <n v="0"/>
    <x v="5"/>
    <n v="1.0967"/>
  </r>
  <r>
    <s v="000170"/>
    <x v="0"/>
    <s v="盈利收益率"/>
    <n v="10"/>
    <s v="国债利率*2"/>
    <s v="501050"/>
    <s v="501050"/>
    <m/>
    <n v="2"/>
    <n v="10"/>
    <d v="2017-11-01T00:00:00"/>
    <n v="10.55"/>
    <n v="9.48"/>
    <n v="1.1399999999999999"/>
    <n v="3.13"/>
    <n v="11.97"/>
    <n v="10.55"/>
    <n v="1.1130250000000004"/>
    <n v="0"/>
    <m/>
    <n v="0"/>
    <x v="5"/>
    <n v="1.18"/>
  </r>
  <r>
    <s v="399905"/>
    <x v="7"/>
    <s v="市盈率"/>
    <n v="33"/>
    <n v="40"/>
    <s v="161017"/>
    <s v="000478"/>
    <m/>
    <n v="2"/>
    <n v="31"/>
    <d v="2017-11-01T00:00:00"/>
    <m/>
    <n v="32.159999999999997"/>
    <n v="2.8"/>
    <m/>
    <n v="8.7100000000000009"/>
    <n v="32.159999999999997"/>
    <n v="0.92916171629415145"/>
    <n v="0"/>
    <m/>
    <n v="0"/>
    <x v="5"/>
    <n v="2.3473999999999999"/>
  </r>
  <r>
    <s v="000925"/>
    <x v="2"/>
    <s v="盈利收益率"/>
    <n v="10"/>
    <s v="国债利率*2"/>
    <s v="*"/>
    <s v="160716"/>
    <m/>
    <n v="2"/>
    <n v="10"/>
    <d v="2017-11-01T00:00:00"/>
    <n v="9.31"/>
    <n v="10.74"/>
    <n v="1.27"/>
    <n v="2.98"/>
    <n v="11.82"/>
    <n v="9.31"/>
    <n v="0.86676100000000011"/>
    <n v="0"/>
    <m/>
    <n v="0"/>
    <x v="5"/>
    <n v="1.5245"/>
  </r>
  <r>
    <s v="399922"/>
    <x v="3"/>
    <s v="盈利收益率"/>
    <n v="10"/>
    <s v="国债利率*2"/>
    <s v="*"/>
    <s v="100032"/>
    <m/>
    <n v="2"/>
    <n v="10"/>
    <d v="2017-11-01T00:00:00"/>
    <n v="9.2200000000000006"/>
    <n v="10.85"/>
    <n v="1.28"/>
    <n v="3.27"/>
    <n v="11.8"/>
    <n v="9.2200000000000006"/>
    <n v="0.85008400000000006"/>
    <n v="0"/>
    <m/>
    <n v="0"/>
    <x v="5"/>
    <n v="1.321"/>
  </r>
  <r>
    <s v="399922"/>
    <x v="4"/>
    <s v="盈利收益率"/>
    <n v="10"/>
    <s v="国债利率*2"/>
    <s v="*"/>
    <s v="070032"/>
    <m/>
    <n v="2"/>
    <n v="10"/>
    <d v="2017-11-01T00:00:00"/>
    <n v="9.2200000000000006"/>
    <n v="10.85"/>
    <n v="1.28"/>
    <n v="3.27"/>
    <n v="11.8"/>
    <n v="9.2200000000000006"/>
    <n v="0.85008400000000006"/>
    <n v="0"/>
    <m/>
    <n v="0"/>
    <x v="5"/>
    <n v="1.444"/>
  </r>
  <r>
    <s v="399812"/>
    <x v="5"/>
    <s v="市盈率"/>
    <n v="24"/>
    <n v="33"/>
    <s v="*"/>
    <s v="000968"/>
    <m/>
    <n v="2"/>
    <n v="24"/>
    <d v="2017-11-01T00:00:00"/>
    <m/>
    <n v="27"/>
    <n v="3.14"/>
    <m/>
    <n v="11.63"/>
    <n v="27"/>
    <n v="0.79012345679012341"/>
    <n v="0"/>
    <m/>
    <n v="0"/>
    <x v="5"/>
    <n v="1.0946"/>
  </r>
  <r>
    <s v="000932"/>
    <x v="6"/>
    <s v="市盈率"/>
    <n v="23"/>
    <n v="35"/>
    <s v="159928"/>
    <s v="000248"/>
    <m/>
    <n v="2"/>
    <n v="23"/>
    <d v="2017-11-01T00:00:00"/>
    <m/>
    <n v="30.98"/>
    <n v="5.13"/>
    <m/>
    <n v="16.559999999999999"/>
    <n v="30.98"/>
    <n v="0.55117923181660755"/>
    <n v="0"/>
    <m/>
    <n v="0"/>
    <x v="5"/>
    <n v="1.4670000000000001"/>
  </r>
  <r>
    <s v="003318"/>
    <x v="8"/>
    <s v="市盈率"/>
    <n v="33"/>
    <n v="40"/>
    <s v="*"/>
    <s v="003318"/>
    <m/>
    <n v="2"/>
    <n v="31"/>
    <d v="2017-12-01T00:00:00"/>
    <m/>
    <n v="25.19"/>
    <n v="2.0299999999999998"/>
    <m/>
    <n v="8.0399999999999991"/>
    <n v="25.19"/>
    <n v="1.5144922408669894"/>
    <n v="0"/>
    <m/>
    <n v="0"/>
    <x v="6"/>
    <n v="1.0334000000000001"/>
  </r>
  <r>
    <s v="CSPSADRP"/>
    <x v="1"/>
    <s v="市盈率"/>
    <n v="15"/>
    <n v="25"/>
    <s v="501029"/>
    <s v="501029"/>
    <m/>
    <n v="2"/>
    <n v="15"/>
    <d v="2017-12-01T00:00:00"/>
    <m/>
    <n v="13.86"/>
    <n v="1.86"/>
    <n v="3.17"/>
    <n v="13.42"/>
    <n v="13.86"/>
    <n v="1.1712674050336387"/>
    <n v="0"/>
    <m/>
    <n v="0"/>
    <x v="6"/>
    <n v="1.0806"/>
  </r>
  <r>
    <s v="000170"/>
    <x v="0"/>
    <s v="盈利收益率"/>
    <n v="10"/>
    <s v="国债利率*2"/>
    <s v="501050"/>
    <s v="501050"/>
    <m/>
    <n v="2"/>
    <n v="10"/>
    <d v="2017-12-01T00:00:00"/>
    <n v="10.55"/>
    <n v="9.48"/>
    <n v="1.0900000000000001"/>
    <n v="3.35"/>
    <n v="11.46"/>
    <n v="10.55"/>
    <n v="1.1130250000000004"/>
    <n v="0"/>
    <m/>
    <n v="0"/>
    <x v="6"/>
    <n v="1.1910000000000001"/>
  </r>
  <r>
    <s v="399905"/>
    <x v="7"/>
    <s v="市盈率"/>
    <n v="33"/>
    <n v="40"/>
    <s v="161017"/>
    <s v="000478"/>
    <m/>
    <n v="2"/>
    <n v="31"/>
    <d v="2017-12-01T00:00:00"/>
    <m/>
    <n v="30.34"/>
    <n v="2.64"/>
    <m/>
    <n v="8.7100000000000009"/>
    <n v="30.34"/>
    <n v="1.0439801346115158"/>
    <n v="0"/>
    <m/>
    <n v="0"/>
    <x v="6"/>
    <n v="2.3584999999999998"/>
  </r>
  <r>
    <s v="000925"/>
    <x v="2"/>
    <s v="盈利收益率"/>
    <n v="10"/>
    <s v="国债利率*2"/>
    <s v="*"/>
    <s v="160716"/>
    <m/>
    <n v="2"/>
    <n v="10"/>
    <d v="2017-12-01T00:00:00"/>
    <n v="9.52"/>
    <n v="10.81"/>
    <n v="1.28"/>
    <n v="2.96"/>
    <n v="11.86"/>
    <n v="9.52"/>
    <n v="0.90630399999999989"/>
    <n v="0"/>
    <m/>
    <n v="0"/>
    <x v="6"/>
    <n v="1.5591999999999999"/>
  </r>
  <r>
    <s v="399922"/>
    <x v="3"/>
    <s v="盈利收益率"/>
    <n v="10"/>
    <s v="国债利率*2"/>
    <s v="*"/>
    <s v="100032"/>
    <m/>
    <n v="2"/>
    <n v="10"/>
    <d v="2017-12-01T00:00:00"/>
    <n v="9.14"/>
    <n v="10.94"/>
    <n v="1.3"/>
    <n v="3.32"/>
    <n v="11.88"/>
    <n v="9.14"/>
    <n v="0.83539600000000003"/>
    <n v="0"/>
    <m/>
    <n v="0"/>
    <x v="6"/>
    <n v="1.3149999999999999"/>
  </r>
  <r>
    <s v="399922"/>
    <x v="4"/>
    <s v="盈利收益率"/>
    <n v="10"/>
    <s v="国债利率*2"/>
    <s v="*"/>
    <s v="070032"/>
    <m/>
    <n v="2"/>
    <n v="10"/>
    <d v="2017-12-01T00:00:00"/>
    <n v="9.14"/>
    <n v="10.94"/>
    <n v="1.3"/>
    <n v="3.32"/>
    <n v="11.88"/>
    <n v="9.14"/>
    <n v="0.83539600000000003"/>
    <n v="0"/>
    <m/>
    <n v="0"/>
    <x v="6"/>
    <n v="1.44"/>
  </r>
  <r>
    <s v="399812"/>
    <x v="5"/>
    <s v="市盈率"/>
    <n v="24"/>
    <n v="33"/>
    <s v="*"/>
    <s v="000968"/>
    <m/>
    <n v="2"/>
    <n v="24"/>
    <d v="2017-12-01T00:00:00"/>
    <m/>
    <n v="26.45"/>
    <n v="3.36"/>
    <m/>
    <n v="12.7"/>
    <n v="26.45"/>
    <n v="0.82332467365396778"/>
    <n v="0"/>
    <m/>
    <n v="0"/>
    <x v="6"/>
    <n v="1.0607"/>
  </r>
  <r>
    <s v="000932"/>
    <x v="6"/>
    <s v="市盈率"/>
    <n v="23"/>
    <n v="35"/>
    <s v="159928"/>
    <s v="000248"/>
    <m/>
    <n v="2"/>
    <n v="23"/>
    <d v="2017-12-01T00:00:00"/>
    <m/>
    <n v="30.16"/>
    <n v="5"/>
    <m/>
    <n v="16.57"/>
    <n v="30.16"/>
    <n v="0.58155795087561302"/>
    <n v="0"/>
    <m/>
    <n v="0"/>
    <x v="6"/>
    <n v="1.4540999999999999"/>
  </r>
  <r>
    <s v="003318"/>
    <x v="8"/>
    <s v="市盈率"/>
    <n v="33"/>
    <n v="40"/>
    <s v="*"/>
    <s v="003318"/>
    <m/>
    <n v="2"/>
    <n v="31"/>
    <d v="2018-01-02T00:00:00"/>
    <m/>
    <n v="28.52"/>
    <n v="2.1"/>
    <m/>
    <n v="7.37"/>
    <n v="28.52"/>
    <n v="1.1814744801512287"/>
    <n v="0"/>
    <m/>
    <n v="0"/>
    <x v="7"/>
    <n v="1.0516000000000001"/>
  </r>
  <r>
    <s v="CSPSADRP"/>
    <x v="1"/>
    <s v="市盈率"/>
    <n v="15"/>
    <n v="25"/>
    <s v="501029"/>
    <s v="501029"/>
    <m/>
    <n v="2"/>
    <n v="15"/>
    <d v="2018-01-02T00:00:00"/>
    <m/>
    <n v="14.22"/>
    <n v="1.91"/>
    <n v="3.09"/>
    <n v="13.43"/>
    <n v="14.22"/>
    <n v="1.1127134184336556"/>
    <n v="0"/>
    <m/>
    <n v="0"/>
    <x v="7"/>
    <n v="1.1153"/>
  </r>
  <r>
    <s v="399905"/>
    <x v="7"/>
    <s v="市盈率"/>
    <n v="33"/>
    <n v="40"/>
    <s v="161017"/>
    <s v="000478"/>
    <m/>
    <n v="2"/>
    <n v="31"/>
    <d v="2018-01-02T00:00:00"/>
    <m/>
    <n v="30.15"/>
    <n v="2.56"/>
    <m/>
    <n v="8.49"/>
    <n v="30.15"/>
    <n v="1.0571795527613452"/>
    <n v="0"/>
    <m/>
    <n v="0"/>
    <x v="7"/>
    <n v="2.4116"/>
  </r>
  <r>
    <s v="000170"/>
    <x v="0"/>
    <s v="盈利收益率"/>
    <n v="10"/>
    <s v="国债利率*2"/>
    <s v="501050"/>
    <s v="501050"/>
    <m/>
    <n v="2"/>
    <n v="10"/>
    <d v="2018-01-02T00:00:00"/>
    <n v="10.16"/>
    <n v="9.85"/>
    <n v="1.1399999999999999"/>
    <n v="3.18"/>
    <n v="11.58"/>
    <n v="10.16"/>
    <n v="1.0322560000000001"/>
    <n v="0"/>
    <m/>
    <n v="0"/>
    <x v="7"/>
    <n v="1.228"/>
  </r>
  <r>
    <s v="399922"/>
    <x v="3"/>
    <s v="盈利收益率"/>
    <n v="10"/>
    <s v="国债利率*2"/>
    <s v="*"/>
    <s v="100032"/>
    <m/>
    <n v="2"/>
    <n v="10"/>
    <d v="2018-01-02T00:00:00"/>
    <n v="9.84"/>
    <n v="10.16"/>
    <n v="1.32"/>
    <n v="3.55"/>
    <n v="13.01"/>
    <n v="9.84"/>
    <n v="0.96825600000000001"/>
    <n v="0"/>
    <m/>
    <n v="0"/>
    <x v="7"/>
    <n v="1.349"/>
  </r>
  <r>
    <s v="399922"/>
    <x v="4"/>
    <s v="盈利收益率"/>
    <n v="10"/>
    <s v="国债利率*2"/>
    <s v="*"/>
    <s v="070032"/>
    <m/>
    <n v="2"/>
    <n v="10"/>
    <d v="2018-01-02T00:00:00"/>
    <n v="9.84"/>
    <n v="10.16"/>
    <n v="1.32"/>
    <n v="3.55"/>
    <n v="13.01"/>
    <n v="9.84"/>
    <n v="0.96825600000000001"/>
    <n v="0"/>
    <m/>
    <n v="0"/>
    <x v="7"/>
    <n v="1.5349999999999999"/>
  </r>
  <r>
    <s v="000925"/>
    <x v="2"/>
    <s v="盈利收益率"/>
    <n v="10"/>
    <s v="国债利率*2"/>
    <s v="*"/>
    <s v="160716"/>
    <m/>
    <n v="2"/>
    <n v="10"/>
    <d v="2018-01-02T00:00:00"/>
    <n v="8.92"/>
    <n v="11.21"/>
    <n v="1.33"/>
    <n v="2.85"/>
    <n v="11.86"/>
    <n v="8.92"/>
    <n v="0.79566400000000004"/>
    <n v="0"/>
    <m/>
    <n v="0"/>
    <x v="7"/>
    <n v="1.5814999999999999"/>
  </r>
  <r>
    <s v="399812"/>
    <x v="5"/>
    <s v="市盈率"/>
    <n v="24"/>
    <n v="33"/>
    <s v="*"/>
    <s v="000968"/>
    <m/>
    <n v="2"/>
    <n v="24"/>
    <d v="2018-01-02T00:00:00"/>
    <m/>
    <n v="27.26"/>
    <n v="3.53"/>
    <m/>
    <n v="12.95"/>
    <n v="27.26"/>
    <n v="0.77512327958965821"/>
    <n v="0"/>
    <m/>
    <n v="0"/>
    <x v="7"/>
    <n v="1.0938000000000001"/>
  </r>
  <r>
    <s v="000932"/>
    <x v="6"/>
    <s v="市盈率"/>
    <n v="23"/>
    <n v="35"/>
    <s v="159928"/>
    <s v="000248"/>
    <m/>
    <n v="2"/>
    <n v="23"/>
    <d v="2018-01-02T00:00:00"/>
    <m/>
    <n v="33.200000000000003"/>
    <n v="5.47"/>
    <m/>
    <n v="16.46"/>
    <n v="33.200000000000003"/>
    <n v="0.47993177529394682"/>
    <n v="0"/>
    <m/>
    <n v="0"/>
    <x v="7"/>
    <n v="1.5802"/>
  </r>
  <r>
    <s v="399701"/>
    <x v="9"/>
    <s v="市盈率"/>
    <n v="24"/>
    <n v="29"/>
    <s v="159916"/>
    <s v="530015"/>
    <m/>
    <n v="2"/>
    <n v="24"/>
    <d v="2018-02-01T00:00:00"/>
    <m/>
    <n v="21.04"/>
    <n v="2.61"/>
    <n v="1.68"/>
    <n v="12.42"/>
    <n v="21.04"/>
    <n v="1.3011609246916971"/>
    <n v="0"/>
    <m/>
    <n v="0"/>
    <x v="8"/>
    <n v="2.1255999999999999"/>
  </r>
  <r>
    <s v="003318"/>
    <x v="8"/>
    <s v="市盈率"/>
    <n v="33"/>
    <n v="40"/>
    <s v="*"/>
    <s v="003318"/>
    <m/>
    <n v="2"/>
    <n v="31"/>
    <d v="2018-02-01T00:00:00"/>
    <m/>
    <n v="27.19"/>
    <n v="2"/>
    <m/>
    <n v="7.37"/>
    <n v="27.19"/>
    <n v="1.299885120454443"/>
    <n v="0"/>
    <m/>
    <n v="0"/>
    <x v="8"/>
    <n v="0.99519999999999997"/>
  </r>
  <r>
    <s v="399905"/>
    <x v="7"/>
    <s v="市盈率"/>
    <n v="33"/>
    <n v="40"/>
    <s v="161017"/>
    <s v="000478"/>
    <m/>
    <n v="2"/>
    <n v="31"/>
    <d v="2018-02-01T00:00:00"/>
    <m/>
    <n v="28.73"/>
    <n v="2.44"/>
    <m/>
    <n v="8.49"/>
    <n v="28.73"/>
    <n v="1.1642657874622504"/>
    <n v="0"/>
    <m/>
    <n v="0"/>
    <x v="8"/>
    <n v="2.3134000000000001"/>
  </r>
  <r>
    <s v="399919"/>
    <x v="10"/>
    <s v="市盈率"/>
    <n v="13"/>
    <s v="17(市净率2)"/>
    <m/>
    <s v="310398"/>
    <m/>
    <n v="2"/>
    <n v="13"/>
    <d v="2018-02-01T00:00:00"/>
    <m/>
    <n v="12.08"/>
    <n v="1.44"/>
    <n v="2.64"/>
    <n v="11.93"/>
    <n v="12.08"/>
    <n v="1.1581180649971494"/>
    <n v="0"/>
    <m/>
    <n v="0"/>
    <x v="8"/>
    <n v="1.8097000000000001"/>
  </r>
  <r>
    <s v="CSPSADRP"/>
    <x v="1"/>
    <s v="市盈率"/>
    <n v="15"/>
    <n v="25"/>
    <s v="501029"/>
    <s v="501029"/>
    <m/>
    <n v="2"/>
    <n v="15"/>
    <d v="2018-02-01T00:00:00"/>
    <m/>
    <n v="14.45"/>
    <n v="1.94"/>
    <n v="3.18"/>
    <n v="13.43"/>
    <n v="14.45"/>
    <n v="1.0775733049173264"/>
    <n v="0"/>
    <m/>
    <n v="0"/>
    <x v="8"/>
    <n v="1.1359999999999999"/>
  </r>
  <r>
    <s v="000170"/>
    <x v="0"/>
    <s v="盈利收益率"/>
    <n v="10"/>
    <s v="国债利率*2"/>
    <s v="501050"/>
    <s v="501050"/>
    <m/>
    <n v="2"/>
    <n v="10"/>
    <d v="2018-02-01T00:00:00"/>
    <n v="9.4600000000000009"/>
    <n v="10.57"/>
    <n v="1.21"/>
    <n v="2.93"/>
    <n v="11.42"/>
    <n v="9.4600000000000009"/>
    <n v="0.89491600000000016"/>
    <n v="0"/>
    <m/>
    <n v="0"/>
    <x v="8"/>
    <n v="1.3140000000000001"/>
  </r>
  <r>
    <s v="399922"/>
    <x v="3"/>
    <s v="盈利收益率"/>
    <n v="10"/>
    <s v="国债利率*2"/>
    <s v="*"/>
    <s v="100032"/>
    <m/>
    <n v="2"/>
    <n v="10"/>
    <d v="2018-02-01T00:00:00"/>
    <n v="8.9700000000000006"/>
    <n v="11.15"/>
    <n v="1.34"/>
    <n v="3.14"/>
    <n v="11.97"/>
    <n v="8.9700000000000006"/>
    <n v="0.80460900000000002"/>
    <n v="0"/>
    <m/>
    <n v="0"/>
    <x v="8"/>
    <n v="1.2190000000000001"/>
  </r>
  <r>
    <s v="399922"/>
    <x v="4"/>
    <s v="盈利收益率"/>
    <n v="10"/>
    <s v="国债利率*2"/>
    <s v="*"/>
    <s v="070032"/>
    <m/>
    <n v="2"/>
    <n v="10"/>
    <d v="2018-02-01T00:00:00"/>
    <n v="8.9700000000000006"/>
    <n v="11.15"/>
    <n v="1.34"/>
    <n v="3.14"/>
    <n v="11.97"/>
    <n v="8.9700000000000006"/>
    <n v="0.80460900000000002"/>
    <n v="0"/>
    <m/>
    <n v="0"/>
    <x v="8"/>
    <n v="1.6240000000000001"/>
  </r>
  <r>
    <s v="399812"/>
    <x v="5"/>
    <s v="市盈率"/>
    <n v="24"/>
    <n v="33"/>
    <s v="*"/>
    <s v="000968"/>
    <m/>
    <n v="2"/>
    <n v="24"/>
    <d v="2018-02-01T00:00:00"/>
    <m/>
    <n v="27.18"/>
    <n v="3.53"/>
    <m/>
    <n v="12.97"/>
    <n v="27.18"/>
    <n v="0.77969289845961909"/>
    <n v="0"/>
    <m/>
    <n v="0"/>
    <x v="8"/>
    <n v="1.0686"/>
  </r>
  <r>
    <s v="000925"/>
    <x v="2"/>
    <s v="盈利收益率"/>
    <n v="10"/>
    <s v="国债利率*2"/>
    <s v="*"/>
    <s v="160716"/>
    <m/>
    <n v="2"/>
    <n v="10"/>
    <d v="2018-02-01T00:00:00"/>
    <n v="8.01"/>
    <n v="12.48"/>
    <n v="1.49"/>
    <n v="2.5499999999999998"/>
    <n v="11.92"/>
    <n v="8.01"/>
    <n v="0.64160099999999987"/>
    <n v="0"/>
    <m/>
    <n v="0"/>
    <x v="8"/>
    <n v="1.7319"/>
  </r>
  <r>
    <s v="000932"/>
    <x v="6"/>
    <s v="市盈率"/>
    <n v="23"/>
    <n v="35"/>
    <s v="159928"/>
    <s v="000248"/>
    <m/>
    <n v="2"/>
    <n v="23"/>
    <d v="2018-02-01T00:00:00"/>
    <m/>
    <n v="34.549999999999997"/>
    <n v="5.69"/>
    <m/>
    <n v="16.46"/>
    <n v="34.549999999999997"/>
    <n v="0.4431589948081705"/>
    <n v="0"/>
    <m/>
    <n v="0"/>
    <x v="8"/>
    <n v="1.6107"/>
  </r>
  <r>
    <s v="399701"/>
    <x v="9"/>
    <s v="市盈率"/>
    <n v="24"/>
    <n v="29"/>
    <s v="159916"/>
    <s v="530015"/>
    <m/>
    <n v="2"/>
    <n v="24"/>
    <d v="2018-03-01T00:00:00"/>
    <m/>
    <n v="19.579999999999998"/>
    <n v="2.5"/>
    <n v="1.76"/>
    <n v="12.78"/>
    <n v="19.579999999999998"/>
    <n v="1.5024398997956057"/>
    <n v="0"/>
    <m/>
    <n v="0"/>
    <x v="9"/>
    <n v="1.994"/>
  </r>
  <r>
    <s v="399919"/>
    <x v="10"/>
    <s v="市盈率"/>
    <n v="13"/>
    <s v="17(市净率2)"/>
    <m/>
    <s v="310398"/>
    <m/>
    <n v="2"/>
    <n v="13"/>
    <d v="2018-03-01T00:00:00"/>
    <m/>
    <n v="11.02"/>
    <n v="1.31"/>
    <n v="2.9"/>
    <n v="11.91"/>
    <n v="11.02"/>
    <n v="1.3916291448315385"/>
    <n v="0"/>
    <m/>
    <n v="0"/>
    <x v="9"/>
    <n v="1.6697"/>
  </r>
  <r>
    <s v="003318"/>
    <x v="8"/>
    <s v="市盈率"/>
    <n v="33"/>
    <n v="40"/>
    <s v="*"/>
    <s v="003318"/>
    <m/>
    <n v="2"/>
    <n v="31"/>
    <d v="2018-03-01T00:00:00"/>
    <m/>
    <n v="26.97"/>
    <n v="2.0099999999999998"/>
    <m/>
    <n v="7.47"/>
    <n v="26.97"/>
    <n v="1.3211784912141633"/>
    <n v="0"/>
    <m/>
    <n v="0"/>
    <x v="9"/>
    <n v="1.0018"/>
  </r>
  <r>
    <s v="399905"/>
    <x v="7"/>
    <s v="市盈率"/>
    <n v="33"/>
    <n v="40"/>
    <s v="161017"/>
    <s v="000478"/>
    <m/>
    <n v="2"/>
    <n v="31"/>
    <d v="2018-03-01T00:00:00"/>
    <m/>
    <n v="28.34"/>
    <n v="2.4700000000000002"/>
    <m/>
    <n v="8.73"/>
    <n v="28.34"/>
    <n v="1.1965302862857459"/>
    <n v="0"/>
    <m/>
    <n v="0"/>
    <x v="9"/>
    <n v="2.3405999999999998"/>
  </r>
  <r>
    <s v="CSPSADRP"/>
    <x v="1"/>
    <s v="市盈率"/>
    <n v="15"/>
    <n v="25"/>
    <s v="501029"/>
    <s v="501029"/>
    <m/>
    <n v="2"/>
    <n v="15"/>
    <d v="2018-03-01T00:00:00"/>
    <m/>
    <n v="13.96"/>
    <n v="1.89"/>
    <n v="3.31"/>
    <n v="13.54"/>
    <n v="13.96"/>
    <n v="1.1545471712054907"/>
    <n v="0"/>
    <m/>
    <n v="0"/>
    <x v="9"/>
    <n v="1.095"/>
  </r>
  <r>
    <s v="000170"/>
    <x v="0"/>
    <s v="盈利收益率"/>
    <n v="10"/>
    <s v="国债利率*2"/>
    <s v="501050"/>
    <s v="501050"/>
    <m/>
    <n v="2"/>
    <n v="10"/>
    <d v="2018-03-01T00:00:00"/>
    <n v="10.18"/>
    <n v="9.82"/>
    <n v="1.1200000000000001"/>
    <n v="3.15"/>
    <n v="11.42"/>
    <n v="10.18"/>
    <n v="1.036324"/>
    <n v="0"/>
    <m/>
    <n v="0"/>
    <x v="9"/>
    <n v="1.21"/>
  </r>
  <r>
    <s v="399922"/>
    <x v="3"/>
    <s v="盈利收益率"/>
    <n v="10"/>
    <s v="国债利率*2"/>
    <s v="*"/>
    <s v="100032"/>
    <m/>
    <n v="2"/>
    <n v="10"/>
    <d v="2018-03-01T00:00:00"/>
    <n v="10"/>
    <n v="10"/>
    <n v="1.21"/>
    <n v="3.44"/>
    <n v="12.12"/>
    <n v="10"/>
    <n v="1"/>
    <n v="0"/>
    <m/>
    <n v="0"/>
    <x v="9"/>
    <n v="1.157"/>
  </r>
  <r>
    <s v="399922"/>
    <x v="4"/>
    <s v="盈利收益率"/>
    <n v="10"/>
    <s v="国债利率*2"/>
    <s v="*"/>
    <s v="070032"/>
    <m/>
    <n v="2"/>
    <n v="10"/>
    <d v="2018-03-01T00:00:00"/>
    <n v="10"/>
    <n v="10"/>
    <n v="1.21"/>
    <n v="3.44"/>
    <n v="12.12"/>
    <n v="10"/>
    <n v="1"/>
    <n v="0"/>
    <m/>
    <n v="0"/>
    <x v="9"/>
    <n v="1.504"/>
  </r>
  <r>
    <s v="399812"/>
    <x v="5"/>
    <s v="市盈率"/>
    <n v="24"/>
    <n v="33"/>
    <s v="*"/>
    <s v="000968"/>
    <m/>
    <n v="2"/>
    <n v="24"/>
    <d v="2018-03-01T00:00:00"/>
    <m/>
    <n v="25.52"/>
    <n v="3.37"/>
    <m/>
    <n v="13.21"/>
    <n v="25.52"/>
    <n v="0.88442527097807611"/>
    <n v="0"/>
    <m/>
    <n v="0"/>
    <x v="9"/>
    <n v="1.0652999999999999"/>
  </r>
  <r>
    <s v="000925"/>
    <x v="2"/>
    <s v="盈利收益率"/>
    <n v="10"/>
    <s v="国债利率*2"/>
    <s v="*"/>
    <s v="160716"/>
    <m/>
    <n v="2"/>
    <n v="10"/>
    <d v="2018-03-01T00:00:00"/>
    <n v="8.82"/>
    <n v="11.33"/>
    <n v="1.35"/>
    <n v="2.81"/>
    <n v="11.92"/>
    <n v="8.82"/>
    <n v="0.77792400000000006"/>
    <n v="0"/>
    <m/>
    <n v="0"/>
    <x v="9"/>
    <n v="1.5817000000000001"/>
  </r>
  <r>
    <s v="000932"/>
    <x v="6"/>
    <s v="市盈率"/>
    <n v="23"/>
    <n v="35"/>
    <s v="159928"/>
    <s v="000248"/>
    <m/>
    <n v="2"/>
    <n v="23"/>
    <d v="2018-03-01T00:00:00"/>
    <m/>
    <n v="33.15"/>
    <n v="5.42"/>
    <m/>
    <n v="16.34"/>
    <n v="33.15"/>
    <n v="0.48138062511232593"/>
    <n v="0"/>
    <m/>
    <n v="0"/>
    <x v="9"/>
    <n v="1.5353000000000001"/>
  </r>
  <r>
    <s v="399701"/>
    <x v="9"/>
    <s v="市盈率"/>
    <n v="24"/>
    <n v="29"/>
    <s v="159916"/>
    <s v="530015"/>
    <n v="400"/>
    <n v="2"/>
    <n v="24"/>
    <d v="2018-04-02T00:00:00"/>
    <m/>
    <n v="18.25"/>
    <n v="2.31"/>
    <n v="1.86"/>
    <n v="12.67"/>
    <n v="18.25"/>
    <n v="1.7294051416776128"/>
    <n v="691"/>
    <n v="980"/>
    <n v="289"/>
    <x v="10"/>
    <n v="1.8937999999999999"/>
  </r>
  <r>
    <s v="399919"/>
    <x v="10"/>
    <s v="市盈率"/>
    <n v="13"/>
    <s v="17(市净率2)"/>
    <m/>
    <s v="310398"/>
    <n v="400"/>
    <n v="2"/>
    <n v="13"/>
    <d v="2018-04-02T00:00:00"/>
    <m/>
    <n v="9.99"/>
    <n v="1.19"/>
    <n v="3.14"/>
    <n v="11.88"/>
    <n v="9.99"/>
    <n v="1.6933850767684602"/>
    <n v="677"/>
    <n v="980"/>
    <n v="303"/>
    <x v="10"/>
    <n v="1.5731999999999999"/>
  </r>
  <r>
    <s v="003318"/>
    <x v="8"/>
    <s v="市盈率"/>
    <n v="33"/>
    <n v="40"/>
    <s v="*"/>
    <s v="003318"/>
    <n v="400"/>
    <n v="2"/>
    <n v="31"/>
    <d v="2018-04-02T00:00:00"/>
    <m/>
    <n v="25.33"/>
    <n v="1.99"/>
    <m/>
    <n v="7.86"/>
    <n v="25.33"/>
    <n v="1.4977971783122088"/>
    <n v="599"/>
    <m/>
    <n v="-599"/>
    <x v="10"/>
    <n v="1.0053000000000001"/>
  </r>
  <r>
    <s v="399905"/>
    <x v="7"/>
    <s v="市盈率"/>
    <n v="33"/>
    <n v="40"/>
    <s v="161017"/>
    <s v="000478"/>
    <n v="400"/>
    <n v="2"/>
    <n v="31"/>
    <d v="2018-04-02T00:00:00"/>
    <m/>
    <n v="26.85"/>
    <n v="2.42"/>
    <m/>
    <n v="9.0299999999999994"/>
    <n v="26.85"/>
    <n v="1.3330142976533537"/>
    <n v="533"/>
    <m/>
    <n v="-533"/>
    <x v="10"/>
    <n v="2.3010000000000002"/>
  </r>
  <r>
    <s v="CSPSADRP"/>
    <x v="1"/>
    <s v="市盈率"/>
    <n v="15"/>
    <n v="25"/>
    <s v="501029"/>
    <s v="501029"/>
    <n v="400"/>
    <n v="2"/>
    <n v="15"/>
    <d v="2018-04-02T00:00:00"/>
    <m/>
    <n v="13.34"/>
    <n v="1.79"/>
    <n v="3.44"/>
    <n v="13.42"/>
    <n v="13.34"/>
    <n v="1.2643603235863328"/>
    <n v="505"/>
    <m/>
    <n v="-505"/>
    <x v="10"/>
    <n v="1.028"/>
  </r>
  <r>
    <s v="399922"/>
    <x v="3"/>
    <s v="盈利收益率"/>
    <n v="10"/>
    <s v="国债利率*2"/>
    <s v="*"/>
    <s v="100032"/>
    <n v="400"/>
    <n v="2"/>
    <n v="10"/>
    <d v="2018-04-02T00:00:00"/>
    <n v="10.99"/>
    <n v="9.1"/>
    <n v="1.0900000000000001"/>
    <n v="3.72"/>
    <n v="11.96"/>
    <n v="10.99"/>
    <n v="1.2078009999999999"/>
    <n v="483"/>
    <n v="1000"/>
    <n v="517"/>
    <x v="10"/>
    <n v="1.1080000000000001"/>
  </r>
  <r>
    <s v="399922"/>
    <x v="4"/>
    <s v="盈利收益率"/>
    <n v="10"/>
    <s v="国债利率*2"/>
    <s v="*"/>
    <s v="070032"/>
    <m/>
    <n v="2"/>
    <n v="10"/>
    <d v="2018-04-02T00:00:00"/>
    <n v="10.99"/>
    <n v="9.1"/>
    <n v="1.0900000000000001"/>
    <n v="3.72"/>
    <n v="11.96"/>
    <n v="10.99"/>
    <n v="1.2078009999999999"/>
    <n v="0"/>
    <m/>
    <n v="0"/>
    <x v="10"/>
    <n v="1.4359999999999999"/>
  </r>
  <r>
    <s v="000170"/>
    <x v="0"/>
    <s v="盈利收益率"/>
    <n v="10"/>
    <s v="国债利率*2"/>
    <s v="501050"/>
    <s v="501050"/>
    <m/>
    <n v="2"/>
    <n v="10"/>
    <d v="2018-04-02T00:00:00"/>
    <n v="10.91"/>
    <n v="9.16"/>
    <n v="1.06"/>
    <n v="3.29"/>
    <n v="11.43"/>
    <n v="10.91"/>
    <n v="1.1902809999999999"/>
    <n v="0"/>
    <m/>
    <n v="0"/>
    <x v="10"/>
    <n v="1.157"/>
  </r>
  <r>
    <s v="399812"/>
    <x v="5"/>
    <s v="市盈率"/>
    <n v="24"/>
    <n v="33"/>
    <s v="*"/>
    <s v="000968"/>
    <m/>
    <n v="2"/>
    <n v="24"/>
    <d v="2018-04-02T00:00:00"/>
    <m/>
    <n v="22.94"/>
    <n v="3.23"/>
    <m/>
    <n v="14.08"/>
    <n v="22.94"/>
    <n v="1.0945501284956245"/>
    <n v="0"/>
    <m/>
    <n v="0"/>
    <x v="10"/>
    <n v="1.0912999999999999"/>
  </r>
  <r>
    <s v="000925"/>
    <x v="2"/>
    <s v="盈利收益率"/>
    <n v="10"/>
    <s v="国债利率*2"/>
    <s v="*"/>
    <s v="160716"/>
    <m/>
    <n v="2"/>
    <n v="10"/>
    <d v="2018-04-02T00:00:00"/>
    <n v="9.76"/>
    <n v="10.24"/>
    <n v="1.22"/>
    <n v="3.04"/>
    <n v="11.87"/>
    <n v="9.76"/>
    <n v="0.95257599999999998"/>
    <n v="0"/>
    <m/>
    <n v="0"/>
    <x v="10"/>
    <n v="1.4858"/>
  </r>
  <r>
    <s v="000932"/>
    <x v="6"/>
    <s v="市盈率"/>
    <n v="23"/>
    <n v="35"/>
    <s v="159928"/>
    <s v="000248"/>
    <m/>
    <n v="2"/>
    <n v="23"/>
    <d v="2018-04-02T00:00:00"/>
    <m/>
    <n v="29.69"/>
    <n v="4.97"/>
    <m/>
    <n v="16.739999999999998"/>
    <n v="29.69"/>
    <n v="0.60011609807462563"/>
    <n v="0"/>
    <m/>
    <n v="0"/>
    <x v="10"/>
    <n v="1.4582999999999999"/>
  </r>
  <r>
    <s v="399701"/>
    <x v="9"/>
    <s v="市盈率"/>
    <n v="24"/>
    <n v="29"/>
    <s v="159916"/>
    <s v="530015"/>
    <n v="400"/>
    <n v="2"/>
    <n v="24"/>
    <d v="2018-05-03T00:00:00"/>
    <m/>
    <n v="17.23"/>
    <n v="2.16"/>
    <n v="1.9"/>
    <n v="12.53"/>
    <n v="17.23"/>
    <n v="1.9402242508494376"/>
    <n v="776"/>
    <n v="510"/>
    <n v="-266"/>
    <x v="11"/>
    <n v="1.843"/>
  </r>
  <r>
    <s v="399919"/>
    <x v="10"/>
    <s v="市盈率"/>
    <n v="13"/>
    <s v="17(市净率2)"/>
    <m/>
    <s v="310398"/>
    <n v="400"/>
    <n v="2"/>
    <n v="13"/>
    <d v="2018-05-03T00:00:00"/>
    <m/>
    <n v="9.74"/>
    <n v="1.1499999999999999"/>
    <n v="3.14"/>
    <n v="11.78"/>
    <n v="9.74"/>
    <n v="1.7814301194506867"/>
    <n v="712"/>
    <n v="510"/>
    <n v="-202"/>
    <x v="11"/>
    <n v="1.5452999999999999"/>
  </r>
  <r>
    <s v="003318"/>
    <x v="8"/>
    <s v="市盈率"/>
    <n v="33"/>
    <n v="40"/>
    <s v="*"/>
    <s v="003318"/>
    <n v="400"/>
    <n v="2"/>
    <n v="31"/>
    <d v="2018-05-03T00:00:00"/>
    <m/>
    <n v="24.25"/>
    <n v="1.87"/>
    <m/>
    <n v="7.71"/>
    <n v="24.25"/>
    <n v="1.6341800403868634"/>
    <n v="653"/>
    <n v="400"/>
    <n v="-253"/>
    <x v="11"/>
    <n v="0.97209999999999996"/>
  </r>
  <r>
    <s v="399905"/>
    <x v="7"/>
    <s v="市盈率"/>
    <n v="33"/>
    <n v="40"/>
    <s v="161017"/>
    <s v="000478"/>
    <n v="400"/>
    <n v="2"/>
    <n v="31"/>
    <d v="2018-05-03T00:00:00"/>
    <m/>
    <n v="25.38"/>
    <n v="2.27"/>
    <m/>
    <n v="8.94"/>
    <n v="25.38"/>
    <n v="1.4919015053146467"/>
    <n v="596"/>
    <n v="400"/>
    <n v="-196"/>
    <x v="11"/>
    <n v="2.2492000000000001"/>
  </r>
  <r>
    <s v="399922"/>
    <x v="3"/>
    <s v="盈利收益率"/>
    <n v="10"/>
    <s v="国债利率*2"/>
    <s v="*"/>
    <s v="100032"/>
    <n v="400"/>
    <n v="2"/>
    <n v="10"/>
    <d v="2018-05-03T00:00:00"/>
    <n v="11.28"/>
    <n v="8.86"/>
    <n v="1.06"/>
    <n v="3.71"/>
    <n v="11.92"/>
    <n v="11.28"/>
    <n v="1.2723839999999997"/>
    <n v="508"/>
    <n v="510"/>
    <n v="2"/>
    <x v="11"/>
    <n v="1.103"/>
  </r>
  <r>
    <s v="399922"/>
    <x v="4"/>
    <s v="盈利收益率"/>
    <n v="10"/>
    <s v="国债利率*2"/>
    <s v="*"/>
    <s v="070032"/>
    <m/>
    <n v="2"/>
    <n v="10"/>
    <d v="2018-05-03T00:00:00"/>
    <n v="11.28"/>
    <n v="8.86"/>
    <n v="1.06"/>
    <n v="3.71"/>
    <n v="11.92"/>
    <n v="11.28"/>
    <n v="1.2723839999999997"/>
    <n v="0"/>
    <m/>
    <n v="0"/>
    <x v="11"/>
    <n v="1.4710000000000001"/>
  </r>
  <r>
    <s v="CSPSADRP"/>
    <x v="1"/>
    <s v="市盈率"/>
    <n v="15"/>
    <n v="25"/>
    <s v="501029"/>
    <s v="501029"/>
    <n v="400"/>
    <n v="2"/>
    <n v="15"/>
    <d v="2018-05-03T00:00:00"/>
    <m/>
    <n v="13.3"/>
    <n v="1.79"/>
    <n v="3.43"/>
    <n v="13.46"/>
    <n v="13.3"/>
    <n v="1.2719769348182488"/>
    <n v="508"/>
    <n v="400"/>
    <n v="-108"/>
    <x v="11"/>
    <n v="1.0226"/>
  </r>
  <r>
    <s v="000170"/>
    <x v="0"/>
    <s v="盈利收益率"/>
    <n v="10"/>
    <s v="国债利率*2"/>
    <s v="501050"/>
    <s v="501050"/>
    <m/>
    <n v="2"/>
    <n v="10"/>
    <d v="2018-05-03T00:00:00"/>
    <n v="11.09"/>
    <n v="9.02"/>
    <n v="1.04"/>
    <n v="3.24"/>
    <n v="11.54"/>
    <n v="11.09"/>
    <n v="1.229881"/>
    <n v="0"/>
    <m/>
    <n v="0"/>
    <x v="11"/>
    <n v="1.141"/>
  </r>
  <r>
    <s v="399812"/>
    <x v="5"/>
    <s v="市盈率"/>
    <n v="24"/>
    <n v="33"/>
    <s v="*"/>
    <s v="000968"/>
    <m/>
    <n v="2"/>
    <n v="24"/>
    <d v="2018-05-03T00:00:00"/>
    <m/>
    <n v="21.79"/>
    <n v="2.98"/>
    <m/>
    <n v="13.65"/>
    <n v="21.79"/>
    <n v="1.2131319000825813"/>
    <n v="0"/>
    <m/>
    <n v="0"/>
    <x v="11"/>
    <n v="1.0851"/>
  </r>
  <r>
    <s v="000925"/>
    <x v="2"/>
    <s v="盈利收益率"/>
    <n v="10"/>
    <s v="国债利率*2"/>
    <s v="*"/>
    <s v="160716"/>
    <m/>
    <n v="2"/>
    <n v="10"/>
    <d v="2018-05-03T00:00:00"/>
    <n v="10.1"/>
    <n v="9.91"/>
    <n v="1.18"/>
    <n v="3.03"/>
    <n v="11.92"/>
    <n v="10.1"/>
    <n v="1.0201"/>
    <n v="0"/>
    <m/>
    <n v="0"/>
    <x v="11"/>
    <n v="1.4691000000000001"/>
  </r>
  <r>
    <s v="000932"/>
    <x v="6"/>
    <s v="市盈率"/>
    <n v="23"/>
    <n v="35"/>
    <s v="159928"/>
    <s v="000248"/>
    <m/>
    <n v="2"/>
    <n v="23"/>
    <d v="2018-05-03T00:00:00"/>
    <m/>
    <n v="27.43"/>
    <n v="4.6900000000000004"/>
    <m/>
    <n v="17.09"/>
    <n v="27.43"/>
    <n v="0.70307888744477887"/>
    <n v="0"/>
    <m/>
    <n v="0"/>
    <x v="11"/>
    <n v="1.4693000000000001"/>
  </r>
  <r>
    <s v="399701"/>
    <x v="9"/>
    <s v="市盈率"/>
    <n v="24"/>
    <n v="29"/>
    <s v="159916"/>
    <s v="530015"/>
    <n v="400"/>
    <n v="2"/>
    <n v="24"/>
    <d v="2018-05-10T00:00:00"/>
    <m/>
    <n v="17.75"/>
    <n v="2.23"/>
    <n v="1.84"/>
    <n v="12.54"/>
    <n v="17.75"/>
    <n v="1.8282086887522315"/>
    <n v="731"/>
    <n v="480"/>
    <n v="-251"/>
    <x v="12"/>
    <n v="1.8945000000000001"/>
  </r>
  <r>
    <s v="399919"/>
    <x v="10"/>
    <s v="市盈率"/>
    <n v="13"/>
    <s v="17(市净率2)"/>
    <m/>
    <s v="310398"/>
    <n v="400"/>
    <n v="2"/>
    <n v="13"/>
    <d v="2018-05-10T00:00:00"/>
    <m/>
    <n v="9.94"/>
    <n v="1.17"/>
    <n v="3.07"/>
    <n v="11.78"/>
    <n v="9.94"/>
    <n v="1.7104639911906048"/>
    <n v="684"/>
    <n v="480"/>
    <n v="-204"/>
    <x v="12"/>
    <n v="1.5857000000000001"/>
  </r>
  <r>
    <s v="003318"/>
    <x v="8"/>
    <s v="市盈率"/>
    <n v="33"/>
    <n v="40"/>
    <s v="*"/>
    <s v="003318"/>
    <n v="400"/>
    <n v="2"/>
    <n v="31"/>
    <d v="2018-05-10T00:00:00"/>
    <m/>
    <n v="24.91"/>
    <n v="1.92"/>
    <m/>
    <n v="7.71"/>
    <n v="24.91"/>
    <n v="1.5487307901379532"/>
    <n v="619"/>
    <n v="400"/>
    <n v="-219"/>
    <x v="12"/>
    <n v="0.9869"/>
  </r>
  <r>
    <s v="399905"/>
    <x v="7"/>
    <s v="市盈率"/>
    <n v="33"/>
    <n v="40"/>
    <s v="161017"/>
    <s v="000478"/>
    <n v="400"/>
    <n v="2"/>
    <n v="31"/>
    <d v="2018-05-10T00:00:00"/>
    <m/>
    <n v="25.98"/>
    <n v="2.3199999999999998"/>
    <m/>
    <n v="8.93"/>
    <n v="25.98"/>
    <n v="1.4237872325546801"/>
    <n v="569"/>
    <n v="400"/>
    <n v="-169"/>
    <x v="12"/>
    <n v="2.2852999999999999"/>
  </r>
  <r>
    <s v="399922"/>
    <x v="3"/>
    <s v="盈利收益率"/>
    <n v="10"/>
    <s v="国债利率*2"/>
    <s v="*"/>
    <s v="100032"/>
    <n v="400"/>
    <n v="2"/>
    <n v="10"/>
    <d v="2018-05-10T00:00:00"/>
    <n v="11.04"/>
    <n v="9.06"/>
    <n v="1.08"/>
    <n v="3.63"/>
    <n v="11.94"/>
    <n v="11.04"/>
    <n v="1.2188159999999997"/>
    <n v="487"/>
    <n v="480"/>
    <n v="-7"/>
    <x v="12"/>
    <n v="1.1240000000000001"/>
  </r>
  <r>
    <s v="399922"/>
    <x v="4"/>
    <s v="盈利收益率"/>
    <n v="10"/>
    <s v="国债利率*2"/>
    <s v="*"/>
    <s v="070032"/>
    <m/>
    <n v="2"/>
    <n v="10"/>
    <d v="2018-05-10T00:00:00"/>
    <n v="11.04"/>
    <n v="9.06"/>
    <n v="1.08"/>
    <n v="3.63"/>
    <n v="11.94"/>
    <n v="11.04"/>
    <n v="1.2188159999999997"/>
    <n v="0"/>
    <m/>
    <n v="0"/>
    <x v="12"/>
    <n v="1.488"/>
  </r>
  <r>
    <s v="CSPSADRP"/>
    <x v="1"/>
    <s v="市盈率"/>
    <n v="15"/>
    <n v="25"/>
    <s v="501029"/>
    <s v="501029"/>
    <n v="400"/>
    <n v="2"/>
    <n v="15"/>
    <d v="2018-05-10T00:00:00"/>
    <m/>
    <n v="13.63"/>
    <n v="1.83"/>
    <n v="3.35"/>
    <n v="13.43"/>
    <n v="13.63"/>
    <n v="1.211130124358841"/>
    <n v="484"/>
    <n v="400"/>
    <n v="-84"/>
    <x v="12"/>
    <n v="1.0442"/>
  </r>
  <r>
    <s v="000170"/>
    <x v="0"/>
    <s v="盈利收益率"/>
    <n v="10"/>
    <s v="国债利率*2"/>
    <s v="501050"/>
    <s v="501050"/>
    <m/>
    <n v="2"/>
    <n v="10"/>
    <d v="2018-05-10T00:00:00"/>
    <n v="10.94"/>
    <n v="9.14"/>
    <n v="1.05"/>
    <n v="3.19"/>
    <n v="11.46"/>
    <n v="10.94"/>
    <n v="1.1968359999999998"/>
    <n v="0"/>
    <m/>
    <n v="0"/>
    <x v="12"/>
    <n v="1.179"/>
  </r>
  <r>
    <s v="399812"/>
    <x v="5"/>
    <s v="市盈率"/>
    <n v="24"/>
    <n v="33"/>
    <s v="*"/>
    <s v="000968"/>
    <m/>
    <n v="2"/>
    <n v="24"/>
    <d v="2018-05-10T00:00:00"/>
    <m/>
    <n v="22.72"/>
    <n v="3.1"/>
    <m/>
    <n v="13.66"/>
    <n v="22.72"/>
    <n v="1.115850029756001"/>
    <n v="0"/>
    <m/>
    <n v="0"/>
    <x v="12"/>
    <n v="1.1083000000000001"/>
  </r>
  <r>
    <s v="000925"/>
    <x v="2"/>
    <s v="盈利收益率"/>
    <n v="10"/>
    <s v="国债利率*2"/>
    <s v="*"/>
    <s v="160716"/>
    <m/>
    <n v="2"/>
    <n v="10"/>
    <d v="2018-05-10T00:00:00"/>
    <n v="9.8699999999999992"/>
    <n v="10.130000000000001"/>
    <n v="1.21"/>
    <n v="2.96"/>
    <n v="11.92"/>
    <n v="9.8699999999999992"/>
    <n v="0.97416899999999973"/>
    <n v="0"/>
    <m/>
    <n v="0"/>
    <x v="12"/>
    <n v="1.5066999999999999"/>
  </r>
  <r>
    <s v="000932"/>
    <x v="6"/>
    <s v="市盈率"/>
    <n v="23"/>
    <n v="35"/>
    <s v="159928"/>
    <s v="000248"/>
    <m/>
    <n v="2"/>
    <n v="23"/>
    <d v="2018-05-10T00:00:00"/>
    <m/>
    <n v="29.21"/>
    <n v="4.99"/>
    <m/>
    <n v="17.09"/>
    <n v="29.21"/>
    <n v="0.62000124000247991"/>
    <n v="0"/>
    <m/>
    <n v="0"/>
    <x v="12"/>
    <n v="1.5416000000000001"/>
  </r>
  <r>
    <s v="399701"/>
    <x v="9"/>
    <s v="市盈率"/>
    <n v="24"/>
    <n v="29"/>
    <s v="159916"/>
    <s v="530015"/>
    <n v="400"/>
    <n v="2"/>
    <n v="24"/>
    <d v="2018-05-17T00:00:00"/>
    <m/>
    <n v="17.66"/>
    <n v="2.21"/>
    <n v="1.85"/>
    <n v="12.53"/>
    <n v="17.66"/>
    <n v="1.8468902344396294"/>
    <n v="738"/>
    <n v="738"/>
    <n v="0"/>
    <x v="13"/>
    <n v="1.9045000000000001"/>
  </r>
  <r>
    <s v="399919"/>
    <x v="10"/>
    <s v="市盈率"/>
    <n v="13"/>
    <s v="17(市净率2)"/>
    <m/>
    <s v="310398"/>
    <n v="400"/>
    <n v="2"/>
    <n v="13"/>
    <d v="2018-05-17T00:00:00"/>
    <m/>
    <n v="9.8699999999999992"/>
    <n v="1.1599999999999999"/>
    <n v="3.1"/>
    <n v="11.77"/>
    <n v="9.8699999999999992"/>
    <n v="1.7348119268833231"/>
    <n v="693"/>
    <n v="693"/>
    <n v="0"/>
    <x v="13"/>
    <n v="1.5951"/>
  </r>
  <r>
    <s v="003318"/>
    <x v="8"/>
    <s v="市盈率"/>
    <n v="33"/>
    <n v="40"/>
    <s v="*"/>
    <s v="003318"/>
    <n v="400"/>
    <n v="2"/>
    <n v="31"/>
    <d v="2018-05-17T00:00:00"/>
    <m/>
    <n v="24.81"/>
    <n v="1.91"/>
    <m/>
    <n v="7.7"/>
    <n v="24.81"/>
    <n v="1.5612406810908412"/>
    <n v="624"/>
    <n v="624"/>
    <n v="0"/>
    <x v="13"/>
    <n v="0.99409999999999998"/>
  </r>
  <r>
    <s v="399905"/>
    <x v="7"/>
    <s v="市盈率"/>
    <n v="33"/>
    <n v="40"/>
    <s v="161017"/>
    <s v="000478"/>
    <n v="400"/>
    <n v="2"/>
    <n v="31"/>
    <d v="2018-05-17T00:00:00"/>
    <m/>
    <n v="25.74"/>
    <n v="2.2999999999999998"/>
    <m/>
    <n v="8.93"/>
    <n v="25.74"/>
    <n v="1.4504618234221964"/>
    <n v="580"/>
    <n v="580"/>
    <n v="0"/>
    <x v="13"/>
    <n v="2.2938000000000001"/>
  </r>
  <r>
    <s v="399922"/>
    <x v="3"/>
    <s v="盈利收益率"/>
    <n v="10"/>
    <s v="国债利率*2"/>
    <s v="*"/>
    <s v="100032"/>
    <n v="400"/>
    <n v="2"/>
    <n v="10"/>
    <d v="2018-05-17T00:00:00"/>
    <n v="11.15"/>
    <n v="8.9700000000000006"/>
    <n v="1.07"/>
    <n v="3.66"/>
    <n v="11.96"/>
    <n v="11.15"/>
    <n v="1.243225"/>
    <n v="497"/>
    <n v="500"/>
    <n v="3"/>
    <x v="13"/>
    <n v="1.1339999999999999"/>
  </r>
  <r>
    <s v="399922"/>
    <x v="4"/>
    <s v="盈利收益率"/>
    <n v="10"/>
    <s v="国债利率*2"/>
    <s v="*"/>
    <s v="070032"/>
    <m/>
    <n v="2"/>
    <n v="10"/>
    <d v="2018-05-17T00:00:00"/>
    <n v="11.15"/>
    <n v="8.9700000000000006"/>
    <n v="1.07"/>
    <n v="3.66"/>
    <n v="11.96"/>
    <n v="11.15"/>
    <n v="1.243225"/>
    <n v="0"/>
    <m/>
    <n v="0"/>
    <x v="13"/>
    <n v="1.5009999999999999"/>
  </r>
  <r>
    <s v="CSPSADRP"/>
    <x v="1"/>
    <s v="市盈率"/>
    <n v="15"/>
    <n v="25"/>
    <s v="501029"/>
    <s v="501029"/>
    <n v="400"/>
    <n v="2"/>
    <n v="15"/>
    <d v="2018-05-17T00:00:00"/>
    <m/>
    <n v="13.58"/>
    <n v="1.82"/>
    <n v="3.36"/>
    <n v="13.4"/>
    <n v="13.58"/>
    <n v="1.2200650267546707"/>
    <n v="488"/>
    <n v="488"/>
    <n v="0"/>
    <x v="13"/>
    <n v="1.0533999999999999"/>
  </r>
  <r>
    <s v="000170"/>
    <x v="0"/>
    <s v="盈利收益率"/>
    <n v="10"/>
    <s v="国债利率*2"/>
    <s v="501050"/>
    <s v="501050"/>
    <m/>
    <n v="2"/>
    <n v="10"/>
    <d v="2018-05-17T00:00:00"/>
    <n v="10.98"/>
    <n v="9.1"/>
    <n v="1.04"/>
    <n v="3.2"/>
    <n v="11.46"/>
    <n v="10.98"/>
    <n v="1.2056040000000001"/>
    <n v="0"/>
    <m/>
    <n v="0"/>
    <x v="13"/>
    <n v="1.1870000000000001"/>
  </r>
  <r>
    <s v="399812"/>
    <x v="5"/>
    <s v="市盈率"/>
    <n v="24"/>
    <n v="33"/>
    <s v="*"/>
    <s v="000968"/>
    <m/>
    <n v="2"/>
    <n v="24"/>
    <d v="2018-05-17T00:00:00"/>
    <m/>
    <n v="22.53"/>
    <n v="3.08"/>
    <m/>
    <n v="13.66"/>
    <n v="22.53"/>
    <n v="1.1347497610819837"/>
    <n v="0"/>
    <m/>
    <n v="0"/>
    <x v="13"/>
    <n v="1.1294999999999999"/>
  </r>
  <r>
    <s v="000925"/>
    <x v="2"/>
    <s v="盈利收益率"/>
    <n v="10"/>
    <s v="国债利率*2"/>
    <s v="*"/>
    <s v="160716"/>
    <m/>
    <n v="2"/>
    <n v="10"/>
    <d v="2018-05-17T00:00:00"/>
    <n v="9.9600000000000009"/>
    <n v="10.039999999999999"/>
    <n v="1.2"/>
    <n v="2.99"/>
    <n v="11.92"/>
    <n v="9.9600000000000009"/>
    <n v="0.99201600000000023"/>
    <n v="0"/>
    <m/>
    <n v="0"/>
    <x v="13"/>
    <n v="1.5124"/>
  </r>
  <r>
    <s v="000932"/>
    <x v="6"/>
    <s v="市盈率"/>
    <n v="23"/>
    <n v="35"/>
    <s v="159928"/>
    <s v="000248"/>
    <m/>
    <n v="2"/>
    <n v="23"/>
    <d v="2018-05-17T00:00:00"/>
    <m/>
    <n v="29.45"/>
    <n v="5.03"/>
    <m/>
    <n v="17.09"/>
    <n v="29.45"/>
    <n v="0.60993713266132643"/>
    <n v="0"/>
    <m/>
    <n v="0"/>
    <x v="13"/>
    <n v="1.5711999999999999"/>
  </r>
  <r>
    <s v="399701"/>
    <x v="9"/>
    <s v="市盈率"/>
    <n v="24"/>
    <n v="29"/>
    <s v="159916"/>
    <s v="530015"/>
    <n v="400"/>
    <n v="2"/>
    <n v="24"/>
    <d v="2018-05-23T00:00:00"/>
    <m/>
    <n v="17.559999999999999"/>
    <n v="2.2000000000000002"/>
    <n v="1.86"/>
    <n v="12.53"/>
    <n v="17.559999999999999"/>
    <n v="1.8679853259374957"/>
    <n v="747"/>
    <n v="747"/>
    <n v="0"/>
    <x v="14"/>
    <n v="1.8617999999999999"/>
  </r>
  <r>
    <s v="399919"/>
    <x v="10"/>
    <s v="市盈率"/>
    <n v="13"/>
    <s v="17(市净率2)"/>
    <m/>
    <s v="310398"/>
    <n v="400"/>
    <n v="2"/>
    <n v="13"/>
    <d v="2018-05-23T00:00:00"/>
    <m/>
    <n v="9.82"/>
    <n v="1.1599999999999999"/>
    <n v="3.11"/>
    <n v="11.77"/>
    <n v="9.82"/>
    <n v="1.7525230109382322"/>
    <n v="701"/>
    <n v="701"/>
    <n v="0"/>
    <x v="14"/>
    <n v="1.5526"/>
  </r>
  <r>
    <s v="003318"/>
    <x v="8"/>
    <s v="市盈率"/>
    <n v="33"/>
    <n v="40"/>
    <s v="*"/>
    <s v="003318"/>
    <n v="400"/>
    <n v="2"/>
    <n v="31"/>
    <d v="2018-05-23T00:00:00"/>
    <m/>
    <n v="25.04"/>
    <n v="1.93"/>
    <m/>
    <n v="7.7"/>
    <n v="25.04"/>
    <n v="1.5326914636262494"/>
    <n v="613"/>
    <n v="613"/>
    <n v="0"/>
    <x v="14"/>
    <n v="0.99409999999999998"/>
  </r>
  <r>
    <s v="399905"/>
    <x v="7"/>
    <s v="市盈率"/>
    <n v="33"/>
    <n v="40"/>
    <s v="161017"/>
    <s v="000478"/>
    <n v="400"/>
    <n v="2"/>
    <n v="31"/>
    <d v="2018-05-23T00:00:00"/>
    <m/>
    <n v="25.92"/>
    <n v="2.31"/>
    <m/>
    <n v="8.93"/>
    <n v="25.92"/>
    <n v="1.430386469288218"/>
    <n v="572"/>
    <n v="572"/>
    <n v="0"/>
    <x v="14"/>
    <n v="2.2953000000000001"/>
  </r>
  <r>
    <s v="399922"/>
    <x v="3"/>
    <s v="盈利收益率"/>
    <n v="10"/>
    <s v="国债利率*2"/>
    <s v="*"/>
    <s v="100032"/>
    <n v="400"/>
    <n v="2"/>
    <n v="10"/>
    <d v="2018-05-23T00:00:00"/>
    <n v="11.17"/>
    <n v="8.9499999999999993"/>
    <n v="1.07"/>
    <n v="3.68"/>
    <n v="11.9"/>
    <n v="11.17"/>
    <n v="1.247689"/>
    <n v="499"/>
    <n v="499"/>
    <n v="0"/>
    <x v="14"/>
    <n v="1.117"/>
  </r>
  <r>
    <s v="399922"/>
    <x v="4"/>
    <s v="盈利收益率"/>
    <n v="10"/>
    <s v="国债利率*2"/>
    <s v="*"/>
    <s v="070032"/>
    <m/>
    <n v="2"/>
    <n v="10"/>
    <d v="2018-05-23T00:00:00"/>
    <n v="11.17"/>
    <n v="8.9499999999999993"/>
    <n v="1.07"/>
    <n v="3.68"/>
    <n v="11.9"/>
    <n v="11.17"/>
    <n v="1.247689"/>
    <n v="0"/>
    <m/>
    <n v="0"/>
    <x v="14"/>
    <n v="1.5"/>
  </r>
  <r>
    <s v="CSPSADRP"/>
    <x v="1"/>
    <s v="市盈率"/>
    <n v="15"/>
    <n v="25"/>
    <s v="501029"/>
    <s v="501029"/>
    <n v="400"/>
    <n v="2"/>
    <n v="15"/>
    <d v="2018-05-23T00:00:00"/>
    <m/>
    <n v="13.61"/>
    <n v="1.82"/>
    <n v="3.35"/>
    <n v="13.37"/>
    <n v="13.61"/>
    <n v="1.2146922698603539"/>
    <n v="485"/>
    <n v="485"/>
    <n v="0"/>
    <x v="14"/>
    <n v="1.0450999999999999"/>
  </r>
  <r>
    <s v="399812"/>
    <x v="5"/>
    <s v="市盈率"/>
    <n v="24"/>
    <n v="33"/>
    <s v="*"/>
    <s v="000968"/>
    <m/>
    <n v="2"/>
    <n v="24"/>
    <d v="2018-05-23T00:00:00"/>
    <m/>
    <n v="22.79"/>
    <n v="3.11"/>
    <m/>
    <n v="13.66"/>
    <n v="22.79"/>
    <n v="1.1090058398014111"/>
    <n v="0"/>
    <m/>
    <n v="0"/>
    <x v="14"/>
    <n v="1.1394"/>
  </r>
  <r>
    <s v="000925"/>
    <x v="2"/>
    <s v="盈利收益率"/>
    <n v="10"/>
    <s v="国债利率*2"/>
    <s v="*"/>
    <s v="160716"/>
    <m/>
    <n v="2"/>
    <n v="10"/>
    <d v="2018-05-23T00:00:00"/>
    <n v="9.99"/>
    <n v="10.01"/>
    <n v="1.19"/>
    <n v="3"/>
    <n v="11.92"/>
    <n v="9.99"/>
    <n v="0.99800100000000003"/>
    <n v="0"/>
    <m/>
    <n v="0"/>
    <x v="14"/>
    <n v="1.4724999999999999"/>
  </r>
  <r>
    <s v="000932"/>
    <x v="6"/>
    <s v="市盈率"/>
    <n v="23"/>
    <n v="35"/>
    <s v="159928"/>
    <s v="000248"/>
    <m/>
    <n v="2"/>
    <n v="23"/>
    <d v="2018-05-23T00:00:00"/>
    <m/>
    <n v="29.22"/>
    <n v="4.99"/>
    <m/>
    <n v="17.09"/>
    <n v="29.22"/>
    <n v="0.61957694489770776"/>
    <n v="0"/>
    <m/>
    <n v="0"/>
    <x v="14"/>
    <n v="1.5309999999999999"/>
  </r>
  <r>
    <s v="399701"/>
    <x v="9"/>
    <s v="市盈率"/>
    <n v="24"/>
    <n v="29"/>
    <s v="159916"/>
    <s v="530015"/>
    <m/>
    <n v="2"/>
    <n v="24"/>
    <d v="2018-05-24T00:00:00"/>
    <m/>
    <n v="17.559999999999999"/>
    <n v="2.2000000000000002"/>
    <n v="1.86"/>
    <n v="12.53"/>
    <n v="17.559999999999999"/>
    <n v="1.8679853259374957"/>
    <n v="0"/>
    <m/>
    <n v="0"/>
    <x v="15"/>
    <n v="1.8579000000000001"/>
  </r>
  <r>
    <s v="399919"/>
    <x v="10"/>
    <s v="市盈率"/>
    <n v="13"/>
    <s v="17(市净率2)"/>
    <m/>
    <s v="310398"/>
    <m/>
    <n v="2"/>
    <n v="13"/>
    <d v="2018-05-24T00:00:00"/>
    <m/>
    <n v="9.7899999999999991"/>
    <n v="1.1499999999999999"/>
    <n v="3.13"/>
    <n v="11.77"/>
    <n v="9.7899999999999991"/>
    <n v="1.7632801601767876"/>
    <n v="0"/>
    <m/>
    <n v="0"/>
    <x v="15"/>
    <n v="1.5539000000000001"/>
  </r>
  <r>
    <s v="003318"/>
    <x v="8"/>
    <s v="市盈率"/>
    <n v="33"/>
    <n v="40"/>
    <s v="*"/>
    <s v="003318"/>
    <m/>
    <n v="2"/>
    <n v="31"/>
    <d v="2018-05-24T00:00:00"/>
    <m/>
    <n v="25"/>
    <n v="1.95"/>
    <m/>
    <n v="7.8"/>
    <n v="25"/>
    <n v="1.5376000000000001"/>
    <n v="0"/>
    <m/>
    <n v="0"/>
    <x v="15"/>
    <n v="0.98719999999999997"/>
  </r>
  <r>
    <s v="399905"/>
    <x v="7"/>
    <s v="市盈率"/>
    <n v="33"/>
    <n v="40"/>
    <s v="161017"/>
    <s v="000478"/>
    <m/>
    <n v="2"/>
    <n v="31"/>
    <d v="2018-05-24T00:00:00"/>
    <m/>
    <n v="25.9"/>
    <n v="2.31"/>
    <m/>
    <n v="8.93"/>
    <n v="25.9"/>
    <n v="1.4325964132913942"/>
    <n v="0"/>
    <m/>
    <n v="0"/>
    <x v="15"/>
    <n v="2.2698"/>
  </r>
  <r>
    <s v="399922"/>
    <x v="3"/>
    <s v="盈利收益率"/>
    <n v="10"/>
    <s v="国债利率*2"/>
    <s v="*"/>
    <s v="100032"/>
    <m/>
    <n v="2"/>
    <n v="10"/>
    <d v="2018-05-24T00:00:00"/>
    <n v="11.23"/>
    <n v="8.9"/>
    <n v="1.06"/>
    <n v="3.7"/>
    <n v="11.9"/>
    <n v="11.23"/>
    <n v="1.2611289999999999"/>
    <n v="0"/>
    <m/>
    <n v="0"/>
    <x v="15"/>
    <n v="1.115"/>
  </r>
  <r>
    <s v="399922"/>
    <x v="4"/>
    <s v="盈利收益率"/>
    <n v="10"/>
    <s v="国债利率*2"/>
    <s v="*"/>
    <s v="070032"/>
    <m/>
    <n v="2"/>
    <n v="10"/>
    <d v="2018-05-24T00:00:00"/>
    <n v="11.23"/>
    <n v="8.9"/>
    <n v="1.06"/>
    <n v="3.7"/>
    <n v="11.9"/>
    <n v="11.23"/>
    <n v="1.2611289999999999"/>
    <n v="0"/>
    <m/>
    <n v="0"/>
    <x v="15"/>
    <n v="1.4950000000000001"/>
  </r>
  <r>
    <s v="CSPSADRP"/>
    <x v="1"/>
    <s v="市盈率"/>
    <n v="15"/>
    <n v="25"/>
    <s v="501029"/>
    <s v="501029"/>
    <m/>
    <n v="2"/>
    <n v="15"/>
    <d v="2018-05-24T00:00:00"/>
    <m/>
    <n v="13.55"/>
    <n v="1.81"/>
    <n v="3.36"/>
    <n v="13.36"/>
    <n v="13.55"/>
    <n v="1.2254735093476394"/>
    <n v="0"/>
    <m/>
    <n v="0"/>
    <x v="15"/>
    <n v="1.0435000000000001"/>
  </r>
  <r>
    <s v="399812"/>
    <x v="5"/>
    <s v="市盈率"/>
    <n v="24"/>
    <n v="33"/>
    <s v="*"/>
    <s v="000968"/>
    <m/>
    <n v="2"/>
    <n v="24"/>
    <d v="2018-05-24T00:00:00"/>
    <m/>
    <n v="22.65"/>
    <n v="3.09"/>
    <m/>
    <n v="13.66"/>
    <n v="22.65"/>
    <n v="1.1227577737818519"/>
    <n v="0"/>
    <m/>
    <n v="0"/>
    <x v="15"/>
    <n v="1.1398999999999999"/>
  </r>
  <r>
    <s v="000925"/>
    <x v="2"/>
    <s v="盈利收益率"/>
    <n v="10"/>
    <s v="国债利率*2"/>
    <s v="*"/>
    <s v="160716"/>
    <m/>
    <n v="2"/>
    <n v="10"/>
    <d v="2018-05-24T00:00:00"/>
    <n v="10.02"/>
    <n v="9.98"/>
    <n v="1.19"/>
    <n v="3.01"/>
    <n v="11.92"/>
    <n v="10.02"/>
    <n v="1.0040039999999999"/>
    <n v="0"/>
    <m/>
    <n v="0"/>
    <x v="15"/>
    <n v="1.4724999999999999"/>
  </r>
  <r>
    <s v="000932"/>
    <x v="6"/>
    <s v="市盈率"/>
    <n v="23"/>
    <n v="35"/>
    <s v="159928"/>
    <s v="000248"/>
    <m/>
    <n v="2"/>
    <n v="23"/>
    <d v="2018-05-24T00:00:00"/>
    <m/>
    <n v="29.23"/>
    <n v="5"/>
    <m/>
    <n v="17.09"/>
    <n v="29.23"/>
    <n v="0.61915308519066581"/>
    <n v="0"/>
    <m/>
    <n v="0"/>
    <x v="15"/>
    <n v="1.5398000000000001"/>
  </r>
  <r>
    <s v="399922"/>
    <x v="4"/>
    <s v="盈利收益率"/>
    <n v="10"/>
    <s v="国债利率*2"/>
    <s v="*"/>
    <s v="070032"/>
    <n v="100"/>
    <n v="2"/>
    <n v="10"/>
    <d v="2018-05-27T00:00:00"/>
    <n v="11.36"/>
    <n v="8.8000000000000007"/>
    <n v="1.05"/>
    <n v="3.74"/>
    <n v="11.89"/>
    <n v="11.36"/>
    <n v="1.2904959999999999"/>
    <n v="129"/>
    <n v="100"/>
    <n v="-29"/>
    <x v="16"/>
    <n v="1.512"/>
  </r>
  <r>
    <s v="399701"/>
    <x v="9"/>
    <s v="市盈率"/>
    <n v="24"/>
    <n v="29"/>
    <s v="159916"/>
    <s v="530015"/>
    <m/>
    <n v="2"/>
    <n v="24"/>
    <d v="2018-05-28T00:00:00"/>
    <m/>
    <n v="17.52"/>
    <n v="2.2000000000000002"/>
    <n v="1.87"/>
    <n v="12.53"/>
    <n v="17.52"/>
    <n v="1.8765246762994932"/>
    <n v="0"/>
    <m/>
    <n v="0"/>
    <x v="17"/>
    <n v="1.8565"/>
  </r>
  <r>
    <s v="399919"/>
    <x v="10"/>
    <s v="市盈率"/>
    <n v="13"/>
    <s v="17(市净率2)"/>
    <m/>
    <s v="310398"/>
    <m/>
    <n v="2"/>
    <n v="13"/>
    <d v="2018-05-28T00:00:00"/>
    <m/>
    <n v="9.7100000000000009"/>
    <n v="1.1399999999999999"/>
    <n v="3.15"/>
    <n v="11.76"/>
    <n v="9.7100000000000009"/>
    <n v="1.7924549314253408"/>
    <n v="0"/>
    <m/>
    <n v="0"/>
    <x v="17"/>
    <n v="1.5575000000000001"/>
  </r>
  <r>
    <s v="003318"/>
    <x v="8"/>
    <s v="市盈率"/>
    <n v="33"/>
    <n v="40"/>
    <s v="*"/>
    <s v="003318"/>
    <m/>
    <n v="2"/>
    <n v="31"/>
    <d v="2018-05-28T00:00:00"/>
    <m/>
    <n v="24.74"/>
    <n v="1.91"/>
    <m/>
    <n v="7.71"/>
    <n v="24.74"/>
    <n v="1.5700880098864896"/>
    <n v="0"/>
    <m/>
    <n v="0"/>
    <x v="17"/>
    <n v="0.97719999999999996"/>
  </r>
  <r>
    <s v="399905"/>
    <x v="7"/>
    <s v="市盈率"/>
    <n v="33"/>
    <n v="40"/>
    <s v="161017"/>
    <s v="000478"/>
    <m/>
    <n v="2"/>
    <n v="31"/>
    <d v="2018-05-28T00:00:00"/>
    <m/>
    <n v="25.44"/>
    <n v="2.27"/>
    <m/>
    <n v="8.94"/>
    <n v="25.44"/>
    <n v="1.4848725327320913"/>
    <n v="0"/>
    <m/>
    <n v="0"/>
    <x v="17"/>
    <n v="2.2382"/>
  </r>
  <r>
    <s v="399922"/>
    <x v="3"/>
    <s v="盈利收益率"/>
    <n v="10"/>
    <s v="国债利率*2"/>
    <s v="*"/>
    <s v="100032"/>
    <m/>
    <n v="2"/>
    <n v="10"/>
    <d v="2018-05-28T00:00:00"/>
    <n v="11.34"/>
    <n v="8.82"/>
    <n v="1.05"/>
    <n v="3.74"/>
    <n v="11.89"/>
    <n v="11.34"/>
    <n v="1.2859559999999999"/>
    <n v="0"/>
    <m/>
    <n v="0"/>
    <x v="17"/>
    <n v="1.1140000000000001"/>
  </r>
  <r>
    <s v="399922"/>
    <x v="4"/>
    <s v="盈利收益率"/>
    <n v="10"/>
    <s v="国债利率*2"/>
    <s v="*"/>
    <s v="070032"/>
    <m/>
    <n v="2"/>
    <n v="10"/>
    <d v="2018-05-28T00:00:00"/>
    <n v="11.34"/>
    <n v="8.82"/>
    <n v="1.05"/>
    <n v="3.74"/>
    <n v="11.89"/>
    <n v="11.34"/>
    <n v="1.2859559999999999"/>
    <n v="0"/>
    <m/>
    <n v="0"/>
    <x v="17"/>
    <n v="1.4850000000000001"/>
  </r>
  <r>
    <s v="000170"/>
    <x v="0"/>
    <s v="盈利收益率"/>
    <n v="10"/>
    <s v="国债利率*2"/>
    <s v="501050"/>
    <s v="501050"/>
    <m/>
    <n v="2"/>
    <n v="10"/>
    <d v="2018-05-28T00:00:00"/>
    <n v="11.32"/>
    <n v="8.83"/>
    <n v="1.03"/>
    <n v="3.23"/>
    <n v="11.72"/>
    <n v="11.32"/>
    <n v="1.2814240000000003"/>
    <n v="0"/>
    <m/>
    <n v="0"/>
    <x v="17"/>
    <n v="1.1619999999999999"/>
  </r>
  <r>
    <s v="CSPSADRP"/>
    <x v="1"/>
    <s v="市盈率"/>
    <n v="15"/>
    <n v="25"/>
    <s v="501029"/>
    <s v="501029"/>
    <m/>
    <n v="2"/>
    <n v="15"/>
    <d v="2018-05-28T00:00:00"/>
    <m/>
    <n v="13.51"/>
    <n v="1.81"/>
    <n v="3.37"/>
    <n v="13.4"/>
    <n v="13.51"/>
    <n v="1.2327409419565301"/>
    <n v="0"/>
    <m/>
    <n v="0"/>
    <x v="17"/>
    <n v="1.0409999999999999"/>
  </r>
  <r>
    <s v="399812"/>
    <x v="5"/>
    <s v="市盈率"/>
    <n v="24"/>
    <n v="33"/>
    <s v="*"/>
    <s v="000968"/>
    <m/>
    <n v="2"/>
    <n v="24"/>
    <d v="2018-05-28T00:00:00"/>
    <m/>
    <n v="22.96"/>
    <n v="3.14"/>
    <m/>
    <n v="13.66"/>
    <n v="22.96"/>
    <n v="1.0926440772620769"/>
    <n v="0"/>
    <m/>
    <n v="0"/>
    <x v="17"/>
    <n v="1.1268"/>
  </r>
  <r>
    <s v="000925"/>
    <x v="2"/>
    <s v="盈利收益率"/>
    <n v="10"/>
    <s v="国债利率*2"/>
    <s v="*"/>
    <s v="160716"/>
    <m/>
    <n v="2"/>
    <n v="10"/>
    <d v="2018-05-28T00:00:00"/>
    <n v="10.11"/>
    <n v="9.9"/>
    <n v="1.18"/>
    <n v="3.04"/>
    <n v="11.92"/>
    <n v="10.11"/>
    <n v="1.0221209999999998"/>
    <n v="0"/>
    <m/>
    <n v="0"/>
    <x v="17"/>
    <n v="1.472"/>
  </r>
  <r>
    <s v="000932"/>
    <x v="6"/>
    <s v="市盈率"/>
    <n v="23"/>
    <n v="35"/>
    <s v="159928"/>
    <s v="000248"/>
    <m/>
    <n v="2"/>
    <n v="23"/>
    <d v="2018-05-28T00:00:00"/>
    <m/>
    <n v="30.01"/>
    <n v="5.13"/>
    <m/>
    <n v="17.09"/>
    <n v="30.01"/>
    <n v="0.58738612176480987"/>
    <n v="0"/>
    <m/>
    <n v="0"/>
    <x v="17"/>
    <n v="1.5733999999999999"/>
  </r>
  <r>
    <s v="399701"/>
    <x v="9"/>
    <s v="市盈率"/>
    <n v="24"/>
    <n v="29"/>
    <s v="159916"/>
    <s v="530015"/>
    <m/>
    <n v="2"/>
    <n v="24"/>
    <d v="2018-05-29T00:00:00"/>
    <m/>
    <n v="17.329999999999998"/>
    <n v="2.17"/>
    <n v="1.89"/>
    <n v="12.53"/>
    <n v="17.329999999999998"/>
    <n v="1.9178973452105346"/>
    <n v="0"/>
    <m/>
    <n v="0"/>
    <x v="18"/>
    <n v="1.8227"/>
  </r>
  <r>
    <s v="399919"/>
    <x v="10"/>
    <s v="市盈率"/>
    <n v="13"/>
    <s v="17(市净率2)"/>
    <m/>
    <s v="310398"/>
    <m/>
    <n v="2"/>
    <n v="13"/>
    <d v="2018-05-29T00:00:00"/>
    <m/>
    <n v="9.69"/>
    <n v="1.1399999999999999"/>
    <n v="3.16"/>
    <n v="11.76"/>
    <n v="9.69"/>
    <n v="1.7998617620966155"/>
    <n v="0"/>
    <m/>
    <n v="0"/>
    <x v="18"/>
    <n v="1.5285"/>
  </r>
  <r>
    <s v="003318"/>
    <x v="8"/>
    <s v="市盈率"/>
    <n v="33"/>
    <n v="40"/>
    <s v="*"/>
    <s v="003318"/>
    <m/>
    <n v="2"/>
    <n v="31"/>
    <d v="2018-05-29T00:00:00"/>
    <m/>
    <n v="24.43"/>
    <n v="1.88"/>
    <m/>
    <n v="7.71"/>
    <n v="24.43"/>
    <n v="1.61018751060822"/>
    <n v="0"/>
    <m/>
    <n v="0"/>
    <x v="18"/>
    <n v="0.95479999999999998"/>
  </r>
  <r>
    <s v="399905"/>
    <x v="7"/>
    <s v="市盈率"/>
    <n v="33"/>
    <n v="40"/>
    <s v="161017"/>
    <s v="000478"/>
    <m/>
    <n v="2"/>
    <n v="31"/>
    <d v="2018-05-29T00:00:00"/>
    <m/>
    <n v="25.2"/>
    <n v="2.25"/>
    <m/>
    <n v="8.94"/>
    <n v="25.2"/>
    <n v="1.5132905013857396"/>
    <n v="0"/>
    <m/>
    <n v="0"/>
    <x v="18"/>
    <n v="2.1738"/>
  </r>
  <r>
    <s v="000170"/>
    <x v="0"/>
    <s v="盈利收益率"/>
    <n v="10"/>
    <s v="国债利率*2"/>
    <s v="501050"/>
    <s v="501050"/>
    <m/>
    <n v="2"/>
    <n v="10"/>
    <d v="2018-05-29T00:00:00"/>
    <n v="11.43"/>
    <n v="8.75"/>
    <n v="1.03"/>
    <n v="3.26"/>
    <n v="11.72"/>
    <n v="11.43"/>
    <n v="1.306449"/>
    <n v="0"/>
    <m/>
    <n v="0"/>
    <x v="18"/>
    <n v="1.1439999999999999"/>
  </r>
  <r>
    <s v="399922"/>
    <x v="3"/>
    <s v="盈利收益率"/>
    <n v="10"/>
    <s v="国债利率*2"/>
    <s v="*"/>
    <s v="100032"/>
    <m/>
    <n v="2"/>
    <n v="10"/>
    <d v="2018-05-29T00:00:00"/>
    <n v="11.37"/>
    <n v="8.8000000000000007"/>
    <n v="1.05"/>
    <n v="3.75"/>
    <n v="11.89"/>
    <n v="11.37"/>
    <n v="1.2927690000000001"/>
    <n v="0"/>
    <m/>
    <n v="0"/>
    <x v="18"/>
    <n v="1.0960000000000001"/>
  </r>
  <r>
    <s v="399922"/>
    <x v="4"/>
    <s v="盈利收益率"/>
    <n v="10"/>
    <s v="国债利率*2"/>
    <s v="*"/>
    <s v="070032"/>
    <m/>
    <n v="2"/>
    <n v="10"/>
    <d v="2018-05-29T00:00:00"/>
    <n v="11.37"/>
    <n v="8.8000000000000007"/>
    <n v="1.05"/>
    <n v="3.75"/>
    <n v="11.89"/>
    <n v="11.37"/>
    <n v="1.2927690000000001"/>
    <n v="0"/>
    <m/>
    <n v="0"/>
    <x v="18"/>
    <n v="1.4730000000000001"/>
  </r>
  <r>
    <s v="CSPSADRP"/>
    <x v="1"/>
    <s v="市盈率"/>
    <n v="15"/>
    <n v="25"/>
    <s v="501029"/>
    <s v="501029"/>
    <m/>
    <n v="2"/>
    <n v="15"/>
    <d v="2018-05-29T00:00:00"/>
    <m/>
    <n v="13.47"/>
    <n v="1.8"/>
    <n v="3.38"/>
    <n v="13.36"/>
    <n v="13.47"/>
    <n v="1.2400732139225499"/>
    <n v="0"/>
    <m/>
    <n v="0"/>
    <x v="18"/>
    <n v="1.0181"/>
  </r>
  <r>
    <s v="399812"/>
    <x v="5"/>
    <s v="市盈率"/>
    <n v="24"/>
    <n v="33"/>
    <s v="*"/>
    <s v="000968"/>
    <m/>
    <n v="2"/>
    <n v="24"/>
    <d v="2018-05-29T00:00:00"/>
    <m/>
    <n v="22.61"/>
    <n v="3.09"/>
    <m/>
    <n v="13.66"/>
    <n v="22.61"/>
    <n v="1.126733893818241"/>
    <n v="0"/>
    <m/>
    <n v="0"/>
    <x v="18"/>
    <n v="1.1075999999999999"/>
  </r>
  <r>
    <s v="000925"/>
    <x v="2"/>
    <s v="盈利收益率"/>
    <n v="10"/>
    <s v="国债利率*2"/>
    <s v="*"/>
    <s v="160716"/>
    <m/>
    <n v="2"/>
    <n v="10"/>
    <d v="2018-05-29T00:00:00"/>
    <n v="10.14"/>
    <n v="9.8699999999999992"/>
    <n v="1.18"/>
    <n v="3.04"/>
    <n v="11.92"/>
    <n v="10.14"/>
    <n v="1.0281960000000001"/>
    <n v="0"/>
    <m/>
    <n v="0"/>
    <x v="18"/>
    <n v="1.4420999999999999"/>
  </r>
  <r>
    <s v="000932"/>
    <x v="6"/>
    <s v="市盈率"/>
    <n v="23"/>
    <n v="35"/>
    <s v="159928"/>
    <s v="000248"/>
    <m/>
    <n v="2"/>
    <n v="23"/>
    <d v="2018-05-29T00:00:00"/>
    <m/>
    <n v="29.75"/>
    <n v="5.08"/>
    <m/>
    <n v="17.09"/>
    <n v="29.75"/>
    <n v="0.59769790269048806"/>
    <n v="0"/>
    <m/>
    <n v="0"/>
    <x v="18"/>
    <n v="1.5785"/>
  </r>
  <r>
    <s v="399701"/>
    <x v="9"/>
    <s v="市盈率"/>
    <n v="24"/>
    <n v="29"/>
    <s v="159916"/>
    <s v="530015"/>
    <m/>
    <n v="2"/>
    <n v="24"/>
    <d v="2018-05-30T00:00:00"/>
    <m/>
    <n v="17"/>
    <n v="2.13"/>
    <n v="1.93"/>
    <n v="12.52"/>
    <n v="17"/>
    <n v="1.9930795847750868"/>
    <n v="0"/>
    <m/>
    <n v="0"/>
    <x v="19"/>
    <n v="1.8731"/>
  </r>
  <r>
    <s v="399919"/>
    <x v="10"/>
    <s v="市盈率"/>
    <n v="13"/>
    <s v="17(市净率2)"/>
    <m/>
    <s v="310398"/>
    <m/>
    <n v="2"/>
    <n v="13"/>
    <d v="2018-05-30T00:00:00"/>
    <m/>
    <n v="9.5"/>
    <n v="1.1200000000000001"/>
    <n v="3.22"/>
    <n v="11.75"/>
    <n v="9.5"/>
    <n v="1.8725761772853187"/>
    <n v="0"/>
    <m/>
    <n v="0"/>
    <x v="19"/>
    <n v="1.5598000000000001"/>
  </r>
  <r>
    <s v="003318"/>
    <x v="8"/>
    <s v="市盈率"/>
    <n v="33"/>
    <n v="40"/>
    <s v="*"/>
    <s v="003318"/>
    <m/>
    <n v="2"/>
    <n v="31"/>
    <d v="2018-05-30T00:00:00"/>
    <m/>
    <n v="23.66"/>
    <n v="1.84"/>
    <m/>
    <n v="7.72"/>
    <n v="23.66"/>
    <n v="1.7166980233499516"/>
    <n v="0"/>
    <m/>
    <n v="0"/>
    <x v="19"/>
    <n v="0.96970000000000001"/>
  </r>
  <r>
    <s v="399905"/>
    <x v="7"/>
    <s v="市盈率"/>
    <n v="33"/>
    <n v="40"/>
    <s v="161017"/>
    <s v="000478"/>
    <m/>
    <n v="2"/>
    <n v="31"/>
    <d v="2018-05-30T00:00:00"/>
    <m/>
    <n v="24.54"/>
    <n v="2.19"/>
    <m/>
    <n v="8.94"/>
    <n v="24.54"/>
    <n v="1.5957846046140591"/>
    <n v="0"/>
    <m/>
    <n v="0"/>
    <x v="19"/>
    <n v="2.2008000000000001"/>
  </r>
  <r>
    <s v="000170"/>
    <x v="0"/>
    <s v="盈利收益率"/>
    <n v="10"/>
    <s v="国债利率*2"/>
    <s v="501050"/>
    <s v="501050"/>
    <m/>
    <n v="2"/>
    <n v="10"/>
    <d v="2018-05-30T00:00:00"/>
    <n v="11.63"/>
    <n v="8.6"/>
    <n v="1.01"/>
    <n v="3.32"/>
    <n v="11.72"/>
    <n v="11.63"/>
    <n v="1.3525690000000001"/>
    <n v="0"/>
    <m/>
    <n v="0"/>
    <x v="19"/>
    <n v="1.1659999999999999"/>
  </r>
  <r>
    <s v="399922"/>
    <x v="3"/>
    <s v="盈利收益率"/>
    <n v="10"/>
    <s v="国债利率*2"/>
    <s v="*"/>
    <s v="100032"/>
    <m/>
    <n v="2"/>
    <n v="10"/>
    <d v="2018-05-30T00:00:00"/>
    <n v="11.59"/>
    <n v="8.6300000000000008"/>
    <n v="1.02"/>
    <n v="3.82"/>
    <n v="11.87"/>
    <n v="11.59"/>
    <n v="1.3432810000000002"/>
    <n v="0"/>
    <m/>
    <n v="0"/>
    <x v="19"/>
    <n v="1.1160000000000001"/>
  </r>
  <r>
    <s v="399922"/>
    <x v="4"/>
    <s v="盈利收益率"/>
    <n v="10"/>
    <s v="国债利率*2"/>
    <s v="*"/>
    <s v="070032"/>
    <m/>
    <n v="2"/>
    <n v="10"/>
    <d v="2018-05-30T00:00:00"/>
    <n v="11.59"/>
    <n v="8.6300000000000008"/>
    <n v="1.02"/>
    <n v="3.82"/>
    <n v="11.87"/>
    <n v="11.59"/>
    <n v="1.3432810000000002"/>
    <n v="0"/>
    <m/>
    <n v="0"/>
    <x v="19"/>
    <n v="1.51"/>
  </r>
  <r>
    <s v="CSPSADRP"/>
    <x v="1"/>
    <s v="市盈率"/>
    <n v="15"/>
    <n v="25"/>
    <s v="501029"/>
    <s v="501029"/>
    <m/>
    <n v="2"/>
    <n v="15"/>
    <d v="2018-05-30T00:00:00"/>
    <m/>
    <n v="13.15"/>
    <n v="1.76"/>
    <n v="3.46"/>
    <n v="13.38"/>
    <n v="13.15"/>
    <n v="1.3011609246916971"/>
    <n v="0"/>
    <m/>
    <n v="0"/>
    <x v="19"/>
    <n v="1.0386"/>
  </r>
  <r>
    <s v="399812"/>
    <x v="5"/>
    <s v="市盈率"/>
    <n v="24"/>
    <n v="33"/>
    <s v="*"/>
    <s v="000968"/>
    <m/>
    <n v="2"/>
    <n v="24"/>
    <d v="2018-05-30T00:00:00"/>
    <m/>
    <n v="22.2"/>
    <n v="3.03"/>
    <m/>
    <n v="13.66"/>
    <n v="22.2"/>
    <n v="1.1687363038714391"/>
    <n v="0"/>
    <m/>
    <n v="0"/>
    <x v="19"/>
    <n v="1.1384000000000001"/>
  </r>
  <r>
    <s v="000925"/>
    <x v="2"/>
    <s v="盈利收益率"/>
    <n v="10"/>
    <s v="国债利率*2"/>
    <s v="*"/>
    <s v="160716"/>
    <m/>
    <n v="2"/>
    <n v="10"/>
    <d v="2018-05-30T00:00:00"/>
    <n v="10.36"/>
    <n v="9.66"/>
    <n v="1.1499999999999999"/>
    <n v="3.11"/>
    <n v="11.92"/>
    <n v="10.36"/>
    <n v="1.073296"/>
    <n v="0"/>
    <m/>
    <n v="0"/>
    <x v="19"/>
    <n v="1.4669000000000001"/>
  </r>
  <r>
    <s v="000932"/>
    <x v="6"/>
    <s v="市盈率"/>
    <n v="23"/>
    <n v="35"/>
    <s v="159928"/>
    <s v="000248"/>
    <m/>
    <n v="2"/>
    <n v="23"/>
    <d v="2018-05-30T00:00:00"/>
    <m/>
    <n v="29.85"/>
    <n v="5.0999999999999996"/>
    <m/>
    <n v="17.09"/>
    <n v="29.85"/>
    <n v="0.59369993462566872"/>
    <n v="0"/>
    <m/>
    <n v="0"/>
    <x v="19"/>
    <n v="1.6342000000000001"/>
  </r>
  <r>
    <s v="399701"/>
    <x v="9"/>
    <s v="市盈率"/>
    <n v="24"/>
    <n v="29"/>
    <s v="159916"/>
    <s v="530015"/>
    <n v="400"/>
    <n v="2"/>
    <n v="24"/>
    <d v="2018-05-31T00:00:00"/>
    <m/>
    <n v="17.47"/>
    <n v="2.19"/>
    <n v="1.87"/>
    <n v="12.53"/>
    <n v="17.47"/>
    <n v="1.8872814595238745"/>
    <n v="754"/>
    <n v="754"/>
    <n v="0"/>
    <x v="20"/>
    <n v="1.8599000000000001"/>
  </r>
  <r>
    <s v="399919"/>
    <x v="10"/>
    <s v="市盈率"/>
    <n v="13"/>
    <s v="17(市净率2)"/>
    <m/>
    <s v="310398"/>
    <n v="400"/>
    <n v="2"/>
    <n v="13"/>
    <d v="2018-05-31T00:00:00"/>
    <m/>
    <n v="9.64"/>
    <n v="1.1299999999999999"/>
    <n v="3.18"/>
    <n v="11.76"/>
    <n v="9.64"/>
    <n v="1.818580947297739"/>
    <n v="727"/>
    <n v="727"/>
    <n v="0"/>
    <x v="20"/>
    <n v="1.5528"/>
  </r>
  <r>
    <s v="003318"/>
    <x v="8"/>
    <s v="市盈率"/>
    <n v="33"/>
    <n v="40"/>
    <s v="*"/>
    <s v="003318"/>
    <n v="400"/>
    <n v="2"/>
    <n v="31"/>
    <d v="2018-05-31T00:00:00"/>
    <m/>
    <n v="24.29"/>
    <n v="1.87"/>
    <m/>
    <n v="7.71"/>
    <n v="24.29"/>
    <n v="1.628802240526803"/>
    <n v="651"/>
    <n v="1151"/>
    <n v="500"/>
    <x v="20"/>
    <n v="0.95669999999999999"/>
  </r>
  <r>
    <s v="399905"/>
    <x v="7"/>
    <s v="市盈率"/>
    <n v="33"/>
    <n v="40"/>
    <s v="161017"/>
    <s v="000478"/>
    <n v="400"/>
    <n v="2"/>
    <n v="31"/>
    <d v="2018-05-31T00:00:00"/>
    <m/>
    <n v="24.88"/>
    <n v="2.2200000000000002"/>
    <m/>
    <n v="8.94"/>
    <n v="24.88"/>
    <n v="1.5524679232017868"/>
    <n v="620"/>
    <n v="620"/>
    <n v="0"/>
    <x v="20"/>
    <n v="2.1831"/>
  </r>
  <r>
    <s v="000170"/>
    <x v="0"/>
    <s v="盈利收益率"/>
    <n v="10"/>
    <s v="国债利率*2"/>
    <s v="501050"/>
    <s v="501050"/>
    <m/>
    <n v="2"/>
    <n v="10"/>
    <d v="2018-05-31T00:00:00"/>
    <n v="11.52"/>
    <n v="8.68"/>
    <n v="1.02"/>
    <n v="3.29"/>
    <n v="11.72"/>
    <n v="11.52"/>
    <n v="1.3271039999999998"/>
    <n v="0"/>
    <m/>
    <n v="0"/>
    <x v="20"/>
    <n v="1.1619999999999999"/>
  </r>
  <r>
    <s v="399922"/>
    <x v="3"/>
    <s v="盈利收益率"/>
    <n v="10"/>
    <s v="国债利率*2"/>
    <s v="*"/>
    <s v="100032"/>
    <n v="400"/>
    <n v="2"/>
    <n v="10"/>
    <d v="2018-05-31T00:00:00"/>
    <n v="11.4"/>
    <n v="8.77"/>
    <n v="1.04"/>
    <n v="3.76"/>
    <n v="11.88"/>
    <n v="11.4"/>
    <n v="1.2996000000000003"/>
    <n v="519"/>
    <n v="519"/>
    <n v="0"/>
    <x v="20"/>
    <n v="1.1080000000000001"/>
  </r>
  <r>
    <s v="399922"/>
    <x v="4"/>
    <s v="盈利收益率"/>
    <n v="10"/>
    <s v="国债利率*2"/>
    <s v="*"/>
    <s v="070032"/>
    <n v="100"/>
    <n v="2"/>
    <n v="10"/>
    <d v="2018-05-31T00:00:00"/>
    <n v="11.4"/>
    <n v="8.77"/>
    <n v="1.04"/>
    <n v="3.76"/>
    <n v="11.88"/>
    <n v="11.4"/>
    <n v="1.2996000000000003"/>
    <n v="129"/>
    <n v="105"/>
    <n v="-24"/>
    <x v="20"/>
    <n v="1.484"/>
  </r>
  <r>
    <s v="CSPSADRP"/>
    <x v="1"/>
    <s v="市盈率"/>
    <n v="15"/>
    <n v="25"/>
    <s v="501029"/>
    <s v="501029"/>
    <n v="400"/>
    <n v="2"/>
    <n v="15"/>
    <d v="2018-05-31T00:00:00"/>
    <m/>
    <n v="13.42"/>
    <n v="1.8"/>
    <n v="3.39"/>
    <n v="13.41"/>
    <n v="13.42"/>
    <n v="1.2493309138883399"/>
    <n v="499"/>
    <n v="499"/>
    <n v="0"/>
    <x v="20"/>
    <n v="1.0305"/>
  </r>
  <r>
    <s v="399812"/>
    <x v="5"/>
    <s v="市盈率"/>
    <n v="24"/>
    <n v="33"/>
    <s v="*"/>
    <s v="000968"/>
    <m/>
    <n v="2"/>
    <n v="24"/>
    <d v="2018-05-31T00:00:00"/>
    <m/>
    <n v="22.77"/>
    <n v="3.11"/>
    <m/>
    <n v="13.66"/>
    <n v="22.77"/>
    <n v="1.1109548830806779"/>
    <n v="0"/>
    <m/>
    <n v="0"/>
    <x v="20"/>
    <n v="1.1134999999999999"/>
  </r>
  <r>
    <s v="000925"/>
    <x v="2"/>
    <s v="盈利收益率"/>
    <n v="10"/>
    <s v="国债利率*2"/>
    <s v="*"/>
    <s v="160716"/>
    <m/>
    <n v="2"/>
    <n v="10"/>
    <d v="2018-05-31T00:00:00"/>
    <n v="10.19"/>
    <n v="9.81"/>
    <n v="1.17"/>
    <n v="3.06"/>
    <n v="11.92"/>
    <n v="10.19"/>
    <n v="1.0383609999999999"/>
    <n v="0"/>
    <m/>
    <n v="0"/>
    <x v="20"/>
    <n v="1.4626999999999999"/>
  </r>
  <r>
    <s v="000932"/>
    <x v="6"/>
    <s v="市盈率"/>
    <n v="23"/>
    <n v="35"/>
    <s v="159928"/>
    <s v="000248"/>
    <m/>
    <n v="2"/>
    <n v="23"/>
    <d v="2018-05-31T00:00:00"/>
    <m/>
    <n v="30.77"/>
    <n v="5.26"/>
    <m/>
    <n v="17.09"/>
    <n v="30.77"/>
    <n v="0.55872831323513306"/>
    <n v="0"/>
    <m/>
    <n v="0"/>
    <x v="20"/>
    <n v="1.6060000000000001"/>
  </r>
  <r>
    <s v="399701"/>
    <x v="9"/>
    <s v="市盈率"/>
    <n v="24"/>
    <n v="29"/>
    <s v="159916"/>
    <s v="530015"/>
    <m/>
    <n v="2"/>
    <n v="24"/>
    <d v="2018-06-01T00:00:00"/>
    <m/>
    <n v="17.329999999999998"/>
    <n v="2.17"/>
    <n v="1.89"/>
    <n v="12.53"/>
    <n v="17.329999999999998"/>
    <n v="1.9178973452105346"/>
    <n v="0"/>
    <m/>
    <n v="0"/>
    <x v="21"/>
    <m/>
  </r>
  <r>
    <s v="399919"/>
    <x v="10"/>
    <s v="市盈率"/>
    <n v="13"/>
    <s v="17(市净率2)"/>
    <m/>
    <s v="310398"/>
    <m/>
    <n v="2"/>
    <n v="13"/>
    <d v="2018-06-01T00:00:00"/>
    <m/>
    <n v="9.61"/>
    <n v="1.1299999999999999"/>
    <n v="3.19"/>
    <n v="11.76"/>
    <n v="9.61"/>
    <n v="1.8299529734570195"/>
    <n v="0"/>
    <m/>
    <n v="0"/>
    <x v="21"/>
    <m/>
  </r>
  <r>
    <s v="003318"/>
    <x v="8"/>
    <s v="市盈率"/>
    <n v="33"/>
    <n v="40"/>
    <s v="*"/>
    <s v="003318"/>
    <m/>
    <n v="2"/>
    <n v="31"/>
    <d v="2018-06-01T00:00:00"/>
    <m/>
    <n v="23.95"/>
    <n v="1.85"/>
    <m/>
    <n v="7.72"/>
    <n v="23.95"/>
    <n v="1.675376240514991"/>
    <n v="0"/>
    <m/>
    <n v="0"/>
    <x v="21"/>
    <m/>
  </r>
  <r>
    <s v="399905"/>
    <x v="7"/>
    <s v="市盈率"/>
    <n v="33"/>
    <n v="40"/>
    <s v="161017"/>
    <s v="000478"/>
    <m/>
    <n v="2"/>
    <n v="31"/>
    <d v="2018-06-01T00:00:00"/>
    <m/>
    <n v="24.58"/>
    <n v="2.2000000000000002"/>
    <m/>
    <n v="8.94"/>
    <n v="24.58"/>
    <n v="1.5905950646202005"/>
    <n v="0"/>
    <m/>
    <n v="0"/>
    <x v="21"/>
    <m/>
  </r>
  <r>
    <s v="399922"/>
    <x v="3"/>
    <s v="盈利收益率"/>
    <n v="10"/>
    <s v="国债利率*2"/>
    <s v="*"/>
    <s v="100032"/>
    <m/>
    <n v="2"/>
    <n v="10"/>
    <d v="2018-06-01T00:00:00"/>
    <n v="11.45"/>
    <n v="8.73"/>
    <n v="1.04"/>
    <n v="3.77"/>
    <n v="11.88"/>
    <n v="11.45"/>
    <n v="1.3110250000000001"/>
    <n v="0"/>
    <m/>
    <n v="0"/>
    <x v="21"/>
    <m/>
  </r>
  <r>
    <s v="399922"/>
    <x v="4"/>
    <s v="盈利收益率"/>
    <n v="10"/>
    <s v="国债利率*2"/>
    <s v="*"/>
    <s v="070032"/>
    <m/>
    <n v="2"/>
    <n v="10"/>
    <d v="2018-06-01T00:00:00"/>
    <n v="11.45"/>
    <n v="8.73"/>
    <n v="1.04"/>
    <n v="3.77"/>
    <n v="11.88"/>
    <n v="11.45"/>
    <n v="1.3110250000000001"/>
    <n v="0"/>
    <m/>
    <n v="0"/>
    <x v="21"/>
    <m/>
  </r>
  <r>
    <s v="000170"/>
    <x v="0"/>
    <s v="盈利收益率"/>
    <n v="10"/>
    <s v="国债利率*2"/>
    <s v="501050"/>
    <s v="501050"/>
    <m/>
    <n v="2"/>
    <n v="10"/>
    <d v="2018-06-01T00:00:00"/>
    <n v="11.4"/>
    <n v="8.7799999999999994"/>
    <n v="1.03"/>
    <n v="3.25"/>
    <n v="11.72"/>
    <n v="11.4"/>
    <n v="1.2996000000000003"/>
    <n v="0"/>
    <m/>
    <n v="0"/>
    <x v="21"/>
    <m/>
  </r>
  <r>
    <s v="CSPSADRP"/>
    <x v="1"/>
    <s v="市盈率"/>
    <n v="15"/>
    <n v="25"/>
    <s v="501029"/>
    <s v="501029"/>
    <m/>
    <n v="2"/>
    <n v="15"/>
    <d v="2018-06-01T00:00:00"/>
    <m/>
    <n v="13.29"/>
    <n v="1.78"/>
    <n v="3.42"/>
    <n v="13.39"/>
    <n v="13.29"/>
    <n v="1.2738918414870906"/>
    <n v="0"/>
    <m/>
    <n v="0"/>
    <x v="21"/>
    <m/>
  </r>
  <r>
    <s v="399812"/>
    <x v="5"/>
    <s v="市盈率"/>
    <n v="24"/>
    <n v="33"/>
    <s v="*"/>
    <s v="000968"/>
    <m/>
    <n v="2"/>
    <n v="24"/>
    <d v="2018-06-01T00:00:00"/>
    <m/>
    <n v="22.35"/>
    <n v="3.05"/>
    <m/>
    <n v="13.66"/>
    <n v="22.35"/>
    <n v="1.1531012116571326"/>
    <n v="0"/>
    <m/>
    <n v="0"/>
    <x v="21"/>
    <m/>
  </r>
  <r>
    <s v="000925"/>
    <x v="2"/>
    <s v="盈利收益率"/>
    <n v="10"/>
    <s v="国债利率*2"/>
    <s v="*"/>
    <s v="160716"/>
    <m/>
    <n v="2"/>
    <n v="10"/>
    <d v="2018-06-01T00:00:00"/>
    <n v="10.23"/>
    <n v="9.7799999999999994"/>
    <n v="1.17"/>
    <n v="3.07"/>
    <n v="11.92"/>
    <n v="10.23"/>
    <n v="1.0465290000000003"/>
    <n v="0"/>
    <m/>
    <n v="0"/>
    <x v="21"/>
    <m/>
  </r>
  <r>
    <s v="000932"/>
    <x v="6"/>
    <s v="市盈率"/>
    <n v="23"/>
    <n v="35"/>
    <s v="159928"/>
    <s v="000248"/>
    <m/>
    <n v="2"/>
    <n v="23"/>
    <d v="2018-06-01T00:00:00"/>
    <m/>
    <n v="30.27"/>
    <n v="5.17"/>
    <m/>
    <n v="17.09"/>
    <n v="30.27"/>
    <n v="0.57733891289374595"/>
    <n v="0"/>
    <m/>
    <n v="0"/>
    <x v="21"/>
    <m/>
  </r>
  <r>
    <m/>
    <x v="11"/>
    <m/>
    <m/>
    <m/>
    <m/>
    <m/>
    <m/>
    <m/>
    <m/>
    <m/>
    <m/>
    <m/>
    <m/>
    <m/>
    <m/>
    <m/>
    <m/>
    <m/>
    <m/>
    <m/>
    <x v="2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3" applyNumberFormats="0" applyBorderFormats="0" applyFontFormats="0" applyPatternFormats="0" applyAlignmentFormats="0" applyWidthHeightFormats="1" dataCaption="值" updatedVersion="4" minRefreshableVersion="3" useAutoFormatting="1" rowGrandTotals="0" colGrandTotals="0" itemPrintTitles="1" createdVersion="4" indent="0" outline="1" outlineData="1" multipleFieldFilters="0" chartFormat="1">
  <location ref="A43:D67" firstHeaderRow="1" firstDataRow="3" firstDataCol="1"/>
  <pivotFields count="23">
    <pivotField showAll="0" defaultSubtotal="0"/>
    <pivotField axis="axisCol" showAll="0" sortType="ascending" defaultSubtotal="0">
      <items count="12">
        <item h="1" x="0"/>
        <item h="1" x="1"/>
        <item h="1" x="2"/>
        <item h="1" x="9"/>
        <item x="4"/>
        <item h="1" x="10"/>
        <item h="1" x="8"/>
        <item h="1" x="7"/>
        <item h="1" x="3"/>
        <item h="1" x="6"/>
        <item h="1" x="5"/>
        <item h="1"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79" showAll="0" defaultSubtotal="0"/>
    <pivotField dataField="1" numFmtId="176" showAll="0" defaultSubtotal="0"/>
    <pivotField numFmtId="177" showAll="0" defaultSubtotal="0"/>
    <pivotField numFmtId="177" showAll="0" defaultSubtotal="0"/>
    <pivotField numFmtId="178" showAll="0" defaultSubtotal="0"/>
    <pivotField axis="axisRow" numFmtId="180" showAll="0" sortType="ascending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howAll="0" defaultSubtotal="0"/>
  </pivotFields>
  <rowFields count="1">
    <field x="2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2">
    <field x="1"/>
    <field x="-2"/>
  </colFields>
  <colItems count="3">
    <i>
      <x v="4"/>
      <x/>
    </i>
    <i r="1" i="1">
      <x v="1"/>
    </i>
    <i r="1" i="2">
      <x v="2"/>
    </i>
  </colItems>
  <dataFields count="3">
    <dataField name="指标" fld="16" subtotal="max" baseField="21" baseItem="1" numFmtId="176"/>
    <dataField name="净值" fld="22" subtotal="max" baseField="21" baseItem="0" numFmtId="182"/>
    <dataField name="额度比率" fld="17" baseField="21" baseItem="0" numFmtId="176"/>
  </dataFields>
  <formats count="10">
    <format dxfId="14">
      <pivotArea type="all" dataOnly="0" outline="0" fieldPosition="0"/>
    </format>
    <format dxfId="13">
      <pivotArea collapsedLevelsAreSubtotals="1" fieldPosition="0">
        <references count="1">
          <reference field="21" count="7">
            <x v="10"/>
            <x v="11"/>
            <x v="12"/>
            <x v="13"/>
            <x v="17"/>
            <x v="18"/>
            <x v="19"/>
          </reference>
        </references>
      </pivotArea>
    </format>
    <format dxfId="12">
      <pivotArea outline="0" fieldPosition="0">
        <references count="1">
          <reference field="4294967294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  <format dxfId="10">
      <pivotArea outline="0" fieldPosition="0">
        <references count="1">
          <reference field="4294967294" count="1">
            <x v="2"/>
          </reference>
        </references>
      </pivotArea>
    </format>
    <format dxfId="9">
      <pivotArea type="origin" dataOnly="0" labelOnly="1" outline="0" fieldPosition="0"/>
    </format>
    <format dxfId="8">
      <pivotArea field="1" type="button" dataOnly="0" labelOnly="1" outline="0" axis="axisCol" fieldPosition="0"/>
    </format>
    <format dxfId="7">
      <pivotArea field="-2" type="button" dataOnly="0" labelOnly="1" outline="0" axis="axisCol" fieldPosition="1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1" count="0"/>
        </references>
      </pivotArea>
    </format>
  </formats>
  <chartFormats count="30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7"/>
          </reference>
        </references>
      </pivotArea>
    </chartFormat>
  </chartFormats>
  <pivotTableStyleInfo showRowHeaders="1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1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M1:P25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79" showAll="0"/>
    <pivotField numFmtId="176" showAll="0"/>
    <pivotField dataField="1" numFmtId="177" showAll="0"/>
    <pivotField dataField="1" numFmtId="177" showAll="0"/>
    <pivotField dataField="1" numFmtId="178" showAll="0"/>
    <pivotField axis="axisRow" numFmtId="180" showAll="0" sortType="ascending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showAll="0" defaultSubtotal="0"/>
  </pivotFields>
  <rowFields count="1">
    <field x="2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定投额" fld="18" baseField="0" baseItem="0"/>
    <dataField name="求和项:实投" fld="19" baseField="10" baseItem="0"/>
    <dataField name="求和项:差额" fld="20" baseField="0" baseItem="0"/>
  </dataFields>
  <formats count="1">
    <format dxfId="15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1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D14" firstHeaderRow="0" firstDataRow="1" firstDataCol="1"/>
  <pivotFields count="23">
    <pivotField showAll="0"/>
    <pivotField axis="axisRow" showAll="0" sortType="ascending">
      <items count="13">
        <item x="0"/>
        <item x="1"/>
        <item x="2"/>
        <item x="9"/>
        <item x="4"/>
        <item x="10"/>
        <item x="8"/>
        <item x="7"/>
        <item x="3"/>
        <item x="6"/>
        <item x="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79" showAll="0"/>
    <pivotField numFmtId="176" showAll="0"/>
    <pivotField dataField="1" numFmtId="177" showAll="0"/>
    <pivotField dataField="1" numFmtId="177" showAll="0"/>
    <pivotField dataField="1" numFmtId="178" showAll="0"/>
    <pivotField numFmtId="180" showAll="0" defaultSubtotal="0"/>
    <pivotField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定投额" fld="18" baseField="0" baseItem="0"/>
    <dataField name="求和项:实投" fld="19" baseField="1" baseItem="3"/>
    <dataField name="求和项:差额" fld="20" baseField="0" baseItem="0"/>
  </dataFields>
  <formats count="1">
    <format dxfId="16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N1:Q5" firstHeaderRow="0" firstDataRow="1" firstDataCol="1"/>
  <pivotFields count="8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defaultSubtotal="0">
      <items count="4">
        <item x="1"/>
        <item x="0"/>
        <item m="1" x="3"/>
        <item x="2"/>
      </items>
    </pivotField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4">
    <i>
      <x/>
    </i>
    <i>
      <x v="1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基金类型-金额统计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I1:L8" firstHeaderRow="0" firstDataRow="1" firstDataCol="1"/>
  <pivotFields count="8">
    <pivotField dataField="1" showAll="0"/>
    <pivotField axis="axisRow" showAll="0" sortType="descending">
      <items count="13">
        <item m="1" x="6"/>
        <item m="1" x="8"/>
        <item x="3"/>
        <item m="1" x="9"/>
        <item m="1" x="10"/>
        <item m="1" x="7"/>
        <item x="5"/>
        <item x="2"/>
        <item m="1" x="11"/>
        <item x="1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1"/>
  </rowFields>
  <rowItems count="7">
    <i>
      <x v="2"/>
    </i>
    <i>
      <x v="9"/>
    </i>
    <i>
      <x v="7"/>
    </i>
    <i>
      <x v="11"/>
    </i>
    <i>
      <x v="6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13" workbookViewId="0">
      <selection activeCell="N34" sqref="N34"/>
    </sheetView>
  </sheetViews>
  <sheetFormatPr defaultRowHeight="14.25" x14ac:dyDescent="0.15"/>
  <cols>
    <col min="1" max="1" width="12.5" customWidth="1"/>
    <col min="2" max="2" width="12.375" customWidth="1"/>
    <col min="3" max="4" width="10.5" customWidth="1"/>
    <col min="5" max="5" width="10.625" customWidth="1"/>
    <col min="6" max="6" width="7.625" customWidth="1"/>
    <col min="7" max="7" width="8" customWidth="1"/>
    <col min="8" max="8" width="8.125" customWidth="1"/>
    <col min="9" max="9" width="7.625" customWidth="1"/>
    <col min="10" max="10" width="11.375" customWidth="1"/>
    <col min="11" max="11" width="7.625" customWidth="1"/>
    <col min="12" max="12" width="10.625" customWidth="1"/>
    <col min="13" max="13" width="10.25" customWidth="1"/>
    <col min="14" max="14" width="12.375" customWidth="1"/>
    <col min="15" max="16" width="10.5" customWidth="1"/>
    <col min="17" max="17" width="7.625" customWidth="1"/>
    <col min="18" max="18" width="8" customWidth="1"/>
    <col min="19" max="19" width="7.625" customWidth="1"/>
    <col min="20" max="20" width="8" customWidth="1"/>
    <col min="21" max="21" width="7.625" customWidth="1"/>
    <col min="22" max="22" width="8" customWidth="1"/>
    <col min="23" max="23" width="7.625" customWidth="1"/>
    <col min="24" max="24" width="6.5" customWidth="1"/>
    <col min="25" max="25" width="4.75" customWidth="1"/>
    <col min="26" max="27" width="8" customWidth="1"/>
    <col min="28" max="28" width="14.125" customWidth="1"/>
    <col min="29" max="29" width="8" customWidth="1"/>
    <col min="30" max="30" width="8.5" customWidth="1"/>
    <col min="31" max="31" width="14.125" customWidth="1"/>
    <col min="32" max="32" width="8" customWidth="1"/>
    <col min="33" max="33" width="7.5" customWidth="1"/>
    <col min="34" max="34" width="14.125" customWidth="1"/>
    <col min="35" max="35" width="6.5" customWidth="1"/>
    <col min="36" max="36" width="4.75" customWidth="1"/>
    <col min="37" max="37" width="14.125" customWidth="1"/>
    <col min="38" max="38" width="8.5" customWidth="1"/>
    <col min="39" max="39" width="9.5" bestFit="1" customWidth="1"/>
    <col min="40" max="40" width="17.75" customWidth="1"/>
  </cols>
  <sheetData>
    <row r="1" spans="1:16" x14ac:dyDescent="0.15">
      <c r="A1" s="45" t="s">
        <v>181</v>
      </c>
      <c r="B1" s="46" t="s">
        <v>188</v>
      </c>
      <c r="C1" s="46" t="s">
        <v>199</v>
      </c>
      <c r="D1" s="46" t="s">
        <v>189</v>
      </c>
      <c r="M1" s="45" t="s">
        <v>181</v>
      </c>
      <c r="N1" s="46" t="s">
        <v>188</v>
      </c>
      <c r="O1" s="46" t="s">
        <v>199</v>
      </c>
      <c r="P1" s="46" t="s">
        <v>189</v>
      </c>
    </row>
    <row r="2" spans="1:16" x14ac:dyDescent="0.15">
      <c r="A2" s="47" t="s">
        <v>209</v>
      </c>
      <c r="B2" s="48">
        <v>0</v>
      </c>
      <c r="C2" s="48"/>
      <c r="D2" s="48">
        <v>0</v>
      </c>
      <c r="M2" s="50">
        <v>42902</v>
      </c>
      <c r="N2" s="48">
        <v>0</v>
      </c>
      <c r="O2" s="48"/>
      <c r="P2" s="48">
        <v>0</v>
      </c>
    </row>
    <row r="3" spans="1:16" x14ac:dyDescent="0.15">
      <c r="A3" s="47" t="s">
        <v>182</v>
      </c>
      <c r="B3" s="48">
        <v>2969</v>
      </c>
      <c r="C3" s="48">
        <v>2272</v>
      </c>
      <c r="D3" s="48">
        <v>-697</v>
      </c>
      <c r="M3" s="50">
        <v>42920</v>
      </c>
      <c r="N3" s="48">
        <v>0</v>
      </c>
      <c r="O3" s="48"/>
      <c r="P3" s="48">
        <v>0</v>
      </c>
    </row>
    <row r="4" spans="1:16" x14ac:dyDescent="0.15">
      <c r="A4" s="47" t="s">
        <v>191</v>
      </c>
      <c r="B4" s="48">
        <v>0</v>
      </c>
      <c r="C4" s="48"/>
      <c r="D4" s="48">
        <v>0</v>
      </c>
      <c r="M4" s="50">
        <v>42955</v>
      </c>
      <c r="N4" s="48">
        <v>0</v>
      </c>
      <c r="O4" s="48"/>
      <c r="P4" s="48">
        <v>0</v>
      </c>
    </row>
    <row r="5" spans="1:16" x14ac:dyDescent="0.15">
      <c r="A5" s="47" t="s">
        <v>183</v>
      </c>
      <c r="B5" s="48">
        <v>4437</v>
      </c>
      <c r="C5" s="48">
        <v>4209</v>
      </c>
      <c r="D5" s="48">
        <v>-228</v>
      </c>
      <c r="M5" s="50">
        <v>42982</v>
      </c>
      <c r="N5" s="48">
        <v>0</v>
      </c>
      <c r="O5" s="48"/>
      <c r="P5" s="48">
        <v>0</v>
      </c>
    </row>
    <row r="6" spans="1:16" x14ac:dyDescent="0.15">
      <c r="A6" s="47" t="s">
        <v>205</v>
      </c>
      <c r="B6" s="48">
        <v>258</v>
      </c>
      <c r="C6" s="48">
        <v>205</v>
      </c>
      <c r="D6" s="48">
        <v>-53</v>
      </c>
      <c r="M6" s="50">
        <v>43017</v>
      </c>
      <c r="N6" s="48">
        <v>0</v>
      </c>
      <c r="O6" s="48"/>
      <c r="P6" s="48">
        <v>0</v>
      </c>
    </row>
    <row r="7" spans="1:16" x14ac:dyDescent="0.15">
      <c r="A7" s="47" t="s">
        <v>184</v>
      </c>
      <c r="B7" s="48">
        <v>4194</v>
      </c>
      <c r="C7" s="48">
        <v>4091</v>
      </c>
      <c r="D7" s="48">
        <v>-103</v>
      </c>
      <c r="M7" s="50">
        <v>43041</v>
      </c>
      <c r="N7" s="48">
        <v>0</v>
      </c>
      <c r="O7" s="48"/>
      <c r="P7" s="48">
        <v>0</v>
      </c>
    </row>
    <row r="8" spans="1:16" x14ac:dyDescent="0.15">
      <c r="A8" s="47" t="s">
        <v>185</v>
      </c>
      <c r="B8" s="48">
        <v>3759</v>
      </c>
      <c r="C8" s="48">
        <v>3188</v>
      </c>
      <c r="D8" s="48">
        <v>-571</v>
      </c>
      <c r="M8" s="50">
        <v>43073</v>
      </c>
      <c r="N8" s="48">
        <v>0</v>
      </c>
      <c r="O8" s="48"/>
      <c r="P8" s="48">
        <v>0</v>
      </c>
    </row>
    <row r="9" spans="1:16" x14ac:dyDescent="0.15">
      <c r="A9" s="47" t="s">
        <v>186</v>
      </c>
      <c r="B9" s="48">
        <v>3470</v>
      </c>
      <c r="C9" s="48">
        <v>2572</v>
      </c>
      <c r="D9" s="48">
        <v>-898</v>
      </c>
      <c r="M9" s="50">
        <v>43103</v>
      </c>
      <c r="N9" s="48">
        <v>0</v>
      </c>
      <c r="O9" s="48"/>
      <c r="P9" s="48">
        <v>0</v>
      </c>
    </row>
    <row r="10" spans="1:16" x14ac:dyDescent="0.15">
      <c r="A10" s="47" t="s">
        <v>187</v>
      </c>
      <c r="B10" s="48">
        <v>2993</v>
      </c>
      <c r="C10" s="48">
        <v>3508</v>
      </c>
      <c r="D10" s="48">
        <v>515</v>
      </c>
      <c r="M10" s="50">
        <v>43133</v>
      </c>
      <c r="N10" s="48">
        <v>0</v>
      </c>
      <c r="O10" s="48"/>
      <c r="P10" s="48">
        <v>0</v>
      </c>
    </row>
    <row r="11" spans="1:16" x14ac:dyDescent="0.15">
      <c r="A11" s="47" t="s">
        <v>206</v>
      </c>
      <c r="B11" s="48">
        <v>0</v>
      </c>
      <c r="C11" s="48"/>
      <c r="D11" s="48">
        <v>0</v>
      </c>
      <c r="M11" s="50">
        <v>43161</v>
      </c>
      <c r="N11" s="48">
        <v>0</v>
      </c>
      <c r="O11" s="48"/>
      <c r="P11" s="48">
        <v>0</v>
      </c>
    </row>
    <row r="12" spans="1:16" x14ac:dyDescent="0.15">
      <c r="A12" s="47" t="s">
        <v>192</v>
      </c>
      <c r="B12" s="48">
        <v>0</v>
      </c>
      <c r="C12" s="48"/>
      <c r="D12" s="48">
        <v>0</v>
      </c>
      <c r="M12" s="50">
        <v>43193</v>
      </c>
      <c r="N12" s="48">
        <v>3488</v>
      </c>
      <c r="O12" s="48">
        <v>2960</v>
      </c>
      <c r="P12" s="48">
        <v>-528</v>
      </c>
    </row>
    <row r="13" spans="1:16" x14ac:dyDescent="0.15">
      <c r="A13" s="47" t="s">
        <v>198</v>
      </c>
      <c r="B13" s="48"/>
      <c r="C13" s="48"/>
      <c r="D13" s="48"/>
      <c r="M13" s="50">
        <v>43224</v>
      </c>
      <c r="N13" s="48">
        <v>3753</v>
      </c>
      <c r="O13" s="48">
        <v>2730</v>
      </c>
      <c r="P13" s="48">
        <v>-1023</v>
      </c>
    </row>
    <row r="14" spans="1:16" x14ac:dyDescent="0.15">
      <c r="A14" s="47" t="s">
        <v>24</v>
      </c>
      <c r="B14" s="48">
        <v>22080</v>
      </c>
      <c r="C14" s="48">
        <v>20045</v>
      </c>
      <c r="D14" s="48">
        <v>-2035</v>
      </c>
      <c r="M14" s="50">
        <v>43231</v>
      </c>
      <c r="N14" s="48">
        <v>3574</v>
      </c>
      <c r="O14" s="48">
        <v>2640</v>
      </c>
      <c r="P14" s="48">
        <v>-934</v>
      </c>
    </row>
    <row r="15" spans="1:16" x14ac:dyDescent="0.15">
      <c r="M15" s="50">
        <v>43238</v>
      </c>
      <c r="N15" s="48">
        <v>3620</v>
      </c>
      <c r="O15" s="48">
        <v>3623</v>
      </c>
      <c r="P15" s="48">
        <v>3</v>
      </c>
    </row>
    <row r="16" spans="1:16" x14ac:dyDescent="0.15">
      <c r="M16" s="50">
        <v>43244</v>
      </c>
      <c r="N16" s="48">
        <v>3617</v>
      </c>
      <c r="O16" s="48">
        <v>3617</v>
      </c>
      <c r="P16" s="48">
        <v>0</v>
      </c>
    </row>
    <row r="17" spans="13:16" x14ac:dyDescent="0.15">
      <c r="M17" s="50">
        <v>43245</v>
      </c>
      <c r="N17" s="48">
        <v>0</v>
      </c>
      <c r="O17" s="48"/>
      <c r="P17" s="48">
        <v>0</v>
      </c>
    </row>
    <row r="18" spans="13:16" x14ac:dyDescent="0.15">
      <c r="M18" s="50">
        <v>43248</v>
      </c>
      <c r="N18" s="48">
        <v>129</v>
      </c>
      <c r="O18" s="48">
        <v>100</v>
      </c>
      <c r="P18" s="48">
        <v>-29</v>
      </c>
    </row>
    <row r="19" spans="13:16" x14ac:dyDescent="0.15">
      <c r="M19" s="50">
        <v>43249</v>
      </c>
      <c r="N19" s="48">
        <v>0</v>
      </c>
      <c r="O19" s="48"/>
      <c r="P19" s="48">
        <v>0</v>
      </c>
    </row>
    <row r="20" spans="13:16" x14ac:dyDescent="0.15">
      <c r="M20" s="50">
        <v>43250</v>
      </c>
      <c r="N20" s="48">
        <v>0</v>
      </c>
      <c r="O20" s="48"/>
      <c r="P20" s="48">
        <v>0</v>
      </c>
    </row>
    <row r="21" spans="13:16" x14ac:dyDescent="0.15">
      <c r="M21" s="50">
        <v>43251</v>
      </c>
      <c r="N21" s="48">
        <v>0</v>
      </c>
      <c r="O21" s="48"/>
      <c r="P21" s="48">
        <v>0</v>
      </c>
    </row>
    <row r="22" spans="13:16" x14ac:dyDescent="0.15">
      <c r="M22" s="50">
        <v>43252</v>
      </c>
      <c r="N22" s="48">
        <v>3899</v>
      </c>
      <c r="O22" s="48">
        <v>4375</v>
      </c>
      <c r="P22" s="48">
        <v>476</v>
      </c>
    </row>
    <row r="23" spans="13:16" x14ac:dyDescent="0.15">
      <c r="M23" s="50">
        <v>43255</v>
      </c>
      <c r="N23" s="48">
        <v>0</v>
      </c>
      <c r="O23" s="48"/>
      <c r="P23" s="48">
        <v>0</v>
      </c>
    </row>
    <row r="24" spans="13:16" x14ac:dyDescent="0.15">
      <c r="M24" s="50" t="s">
        <v>198</v>
      </c>
      <c r="N24" s="48"/>
      <c r="O24" s="48"/>
      <c r="P24" s="48"/>
    </row>
    <row r="25" spans="13:16" x14ac:dyDescent="0.15">
      <c r="M25" s="50" t="s">
        <v>24</v>
      </c>
      <c r="N25" s="48">
        <v>22080</v>
      </c>
      <c r="O25" s="48">
        <v>20045</v>
      </c>
      <c r="P25" s="48">
        <v>-2035</v>
      </c>
    </row>
    <row r="43" spans="1:4" x14ac:dyDescent="0.15">
      <c r="A43" s="89"/>
      <c r="B43" s="89" t="s">
        <v>190</v>
      </c>
      <c r="C43" s="90"/>
      <c r="D43" s="91"/>
    </row>
    <row r="44" spans="1:4" x14ac:dyDescent="0.15">
      <c r="A44" s="92"/>
      <c r="B44" s="89" t="s">
        <v>205</v>
      </c>
      <c r="C44" s="90"/>
      <c r="D44" s="91"/>
    </row>
    <row r="45" spans="1:4" x14ac:dyDescent="0.15">
      <c r="A45" s="66" t="s">
        <v>181</v>
      </c>
      <c r="B45" s="65" t="s">
        <v>203</v>
      </c>
      <c r="C45" s="81" t="s">
        <v>202</v>
      </c>
      <c r="D45" s="67" t="s">
        <v>234</v>
      </c>
    </row>
    <row r="46" spans="1:4" x14ac:dyDescent="0.15">
      <c r="A46" s="68">
        <v>42902</v>
      </c>
      <c r="B46" s="71">
        <v>9.99</v>
      </c>
      <c r="C46" s="82">
        <v>1.161</v>
      </c>
      <c r="D46" s="85">
        <v>0.99800100000000003</v>
      </c>
    </row>
    <row r="47" spans="1:4" x14ac:dyDescent="0.15">
      <c r="A47" s="69">
        <v>42920</v>
      </c>
      <c r="B47" s="72">
        <v>9.7100000000000009</v>
      </c>
      <c r="C47" s="83">
        <v>1.1919999999999999</v>
      </c>
      <c r="D47" s="86">
        <v>0.94284100000000015</v>
      </c>
    </row>
    <row r="48" spans="1:4" x14ac:dyDescent="0.15">
      <c r="A48" s="69">
        <v>42955</v>
      </c>
      <c r="B48" s="72">
        <v>9.44</v>
      </c>
      <c r="C48" s="83">
        <v>1.236</v>
      </c>
      <c r="D48" s="86">
        <v>0.89113599999999993</v>
      </c>
    </row>
    <row r="49" spans="1:4" x14ac:dyDescent="0.15">
      <c r="A49" s="69">
        <v>42982</v>
      </c>
      <c r="B49" s="72">
        <v>9.25</v>
      </c>
      <c r="C49" s="83">
        <v>1.3029999999999999</v>
      </c>
      <c r="D49" s="86">
        <v>0.85562500000000008</v>
      </c>
    </row>
    <row r="50" spans="1:4" x14ac:dyDescent="0.15">
      <c r="A50" s="69">
        <v>43017</v>
      </c>
      <c r="B50" s="72">
        <v>9.2100000000000009</v>
      </c>
      <c r="C50" s="83">
        <v>1.335</v>
      </c>
      <c r="D50" s="86">
        <v>0.84824100000000002</v>
      </c>
    </row>
    <row r="51" spans="1:4" x14ac:dyDescent="0.15">
      <c r="A51" s="69">
        <v>43041</v>
      </c>
      <c r="B51" s="72">
        <v>9.2200000000000006</v>
      </c>
      <c r="C51" s="83">
        <v>1.444</v>
      </c>
      <c r="D51" s="86">
        <v>0.85008400000000006</v>
      </c>
    </row>
    <row r="52" spans="1:4" x14ac:dyDescent="0.15">
      <c r="A52" s="69">
        <v>43073</v>
      </c>
      <c r="B52" s="72">
        <v>9.14</v>
      </c>
      <c r="C52" s="83">
        <v>1.44</v>
      </c>
      <c r="D52" s="86">
        <v>0.83539600000000003</v>
      </c>
    </row>
    <row r="53" spans="1:4" x14ac:dyDescent="0.15">
      <c r="A53" s="69">
        <v>43103</v>
      </c>
      <c r="B53" s="72">
        <v>9.84</v>
      </c>
      <c r="C53" s="83">
        <v>1.5349999999999999</v>
      </c>
      <c r="D53" s="86">
        <v>0.96825600000000001</v>
      </c>
    </row>
    <row r="54" spans="1:4" x14ac:dyDescent="0.15">
      <c r="A54" s="69">
        <v>43133</v>
      </c>
      <c r="B54" s="72">
        <v>8.9700000000000006</v>
      </c>
      <c r="C54" s="83">
        <v>1.6240000000000001</v>
      </c>
      <c r="D54" s="86">
        <v>0.80460900000000002</v>
      </c>
    </row>
    <row r="55" spans="1:4" x14ac:dyDescent="0.15">
      <c r="A55" s="69">
        <v>43161</v>
      </c>
      <c r="B55" s="72">
        <v>10</v>
      </c>
      <c r="C55" s="83">
        <v>1.504</v>
      </c>
      <c r="D55" s="86">
        <v>1</v>
      </c>
    </row>
    <row r="56" spans="1:4" x14ac:dyDescent="0.15">
      <c r="A56" s="69">
        <v>43193</v>
      </c>
      <c r="B56" s="72">
        <v>10.99</v>
      </c>
      <c r="C56" s="83">
        <v>1.4359999999999999</v>
      </c>
      <c r="D56" s="86">
        <v>1.2078009999999999</v>
      </c>
    </row>
    <row r="57" spans="1:4" x14ac:dyDescent="0.15">
      <c r="A57" s="69">
        <v>43224</v>
      </c>
      <c r="B57" s="72">
        <v>11.28</v>
      </c>
      <c r="C57" s="83">
        <v>1.4710000000000001</v>
      </c>
      <c r="D57" s="86">
        <v>1.2723839999999997</v>
      </c>
    </row>
    <row r="58" spans="1:4" x14ac:dyDescent="0.15">
      <c r="A58" s="69">
        <v>43231</v>
      </c>
      <c r="B58" s="72">
        <v>11.04</v>
      </c>
      <c r="C58" s="83">
        <v>1.488</v>
      </c>
      <c r="D58" s="86">
        <v>1.2188159999999997</v>
      </c>
    </row>
    <row r="59" spans="1:4" x14ac:dyDescent="0.15">
      <c r="A59" s="69">
        <v>43238</v>
      </c>
      <c r="B59" s="72">
        <v>11.15</v>
      </c>
      <c r="C59" s="83">
        <v>1.5009999999999999</v>
      </c>
      <c r="D59" s="86">
        <v>1.243225</v>
      </c>
    </row>
    <row r="60" spans="1:4" x14ac:dyDescent="0.15">
      <c r="A60" s="69">
        <v>43244</v>
      </c>
      <c r="B60" s="72">
        <v>11.17</v>
      </c>
      <c r="C60" s="83">
        <v>1.5</v>
      </c>
      <c r="D60" s="86">
        <v>1.247689</v>
      </c>
    </row>
    <row r="61" spans="1:4" x14ac:dyDescent="0.15">
      <c r="A61" s="69">
        <v>43245</v>
      </c>
      <c r="B61" s="72">
        <v>11.23</v>
      </c>
      <c r="C61" s="83">
        <v>1.4950000000000001</v>
      </c>
      <c r="D61" s="86">
        <v>1.2611289999999999</v>
      </c>
    </row>
    <row r="62" spans="1:4" x14ac:dyDescent="0.15">
      <c r="A62" s="69">
        <v>43248</v>
      </c>
      <c r="B62" s="72">
        <v>11.36</v>
      </c>
      <c r="C62" s="83">
        <v>1.512</v>
      </c>
      <c r="D62" s="86">
        <v>1.2904959999999999</v>
      </c>
    </row>
    <row r="63" spans="1:4" x14ac:dyDescent="0.15">
      <c r="A63" s="69">
        <v>43249</v>
      </c>
      <c r="B63" s="72">
        <v>11.34</v>
      </c>
      <c r="C63" s="83">
        <v>1.4850000000000001</v>
      </c>
      <c r="D63" s="86">
        <v>1.2859559999999999</v>
      </c>
    </row>
    <row r="64" spans="1:4" x14ac:dyDescent="0.15">
      <c r="A64" s="69">
        <v>43250</v>
      </c>
      <c r="B64" s="72">
        <v>11.37</v>
      </c>
      <c r="C64" s="83">
        <v>1.4730000000000001</v>
      </c>
      <c r="D64" s="86">
        <v>1.2927690000000001</v>
      </c>
    </row>
    <row r="65" spans="1:4" x14ac:dyDescent="0.15">
      <c r="A65" s="69">
        <v>43251</v>
      </c>
      <c r="B65" s="72">
        <v>11.59</v>
      </c>
      <c r="C65" s="83">
        <v>1.51</v>
      </c>
      <c r="D65" s="86">
        <v>1.3432810000000002</v>
      </c>
    </row>
    <row r="66" spans="1:4" x14ac:dyDescent="0.15">
      <c r="A66" s="69">
        <v>43252</v>
      </c>
      <c r="B66" s="72">
        <v>11.4</v>
      </c>
      <c r="C66" s="83">
        <v>1.484</v>
      </c>
      <c r="D66" s="86">
        <v>1.2996000000000003</v>
      </c>
    </row>
    <row r="67" spans="1:4" x14ac:dyDescent="0.15">
      <c r="A67" s="70">
        <v>43255</v>
      </c>
      <c r="B67" s="73">
        <v>11.45</v>
      </c>
      <c r="C67" s="84"/>
      <c r="D67" s="87">
        <v>1.3110250000000001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zoomScale="90" zoomScaleNormal="90" zoomScalePageLayoutView="120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L219" sqref="L219"/>
    </sheetView>
  </sheetViews>
  <sheetFormatPr defaultColWidth="11" defaultRowHeight="12" x14ac:dyDescent="0.15"/>
  <cols>
    <col min="1" max="1" width="8.5" style="29" bestFit="1" customWidth="1"/>
    <col min="2" max="2" width="12.75" style="29" bestFit="1" customWidth="1"/>
    <col min="3" max="3" width="9.625" style="29" bestFit="1" customWidth="1"/>
    <col min="4" max="4" width="5.375" style="34" customWidth="1"/>
    <col min="5" max="5" width="10.125" style="30" customWidth="1"/>
    <col min="6" max="7" width="8" style="29" bestFit="1" customWidth="1"/>
    <col min="8" max="8" width="7" style="30" customWidth="1"/>
    <col min="9" max="10" width="4.625" style="34" customWidth="1"/>
    <col min="11" max="11" width="10.25" style="43" bestFit="1" customWidth="1"/>
    <col min="12" max="13" width="6.75" style="42" bestFit="1" customWidth="1"/>
    <col min="14" max="14" width="5.875" style="42" customWidth="1"/>
    <col min="15" max="16" width="6.75" style="42" bestFit="1" customWidth="1"/>
    <col min="17" max="18" width="8" style="31" bestFit="1" customWidth="1"/>
    <col min="19" max="20" width="6.625" style="32" bestFit="1" customWidth="1"/>
    <col min="21" max="21" width="6.625" style="40" bestFit="1" customWidth="1"/>
    <col min="22" max="22" width="10.25" style="43" bestFit="1" customWidth="1"/>
    <col min="23" max="23" width="7.625" style="52" bestFit="1" customWidth="1"/>
    <col min="24" max="24" width="12.75" style="30" customWidth="1"/>
    <col min="25" max="16384" width="11" style="30"/>
  </cols>
  <sheetData>
    <row r="1" spans="1:23" s="33" customFormat="1" ht="24" x14ac:dyDescent="0.15">
      <c r="A1" s="36" t="s">
        <v>37</v>
      </c>
      <c r="B1" s="36" t="s">
        <v>38</v>
      </c>
      <c r="C1" s="36" t="s">
        <v>39</v>
      </c>
      <c r="D1" s="37" t="s">
        <v>40</v>
      </c>
      <c r="E1" s="37" t="s">
        <v>41</v>
      </c>
      <c r="F1" s="36" t="s">
        <v>42</v>
      </c>
      <c r="G1" s="36" t="s">
        <v>43</v>
      </c>
      <c r="H1" s="37" t="s">
        <v>172</v>
      </c>
      <c r="I1" s="37" t="s">
        <v>173</v>
      </c>
      <c r="J1" s="37" t="s">
        <v>176</v>
      </c>
      <c r="K1" s="44" t="s">
        <v>211</v>
      </c>
      <c r="L1" s="49" t="s">
        <v>194</v>
      </c>
      <c r="M1" s="49" t="s">
        <v>193</v>
      </c>
      <c r="N1" s="49" t="s">
        <v>197</v>
      </c>
      <c r="O1" s="49" t="s">
        <v>196</v>
      </c>
      <c r="P1" s="49" t="s">
        <v>195</v>
      </c>
      <c r="Q1" s="38" t="s">
        <v>180</v>
      </c>
      <c r="R1" s="38" t="s">
        <v>174</v>
      </c>
      <c r="S1" s="39" t="s">
        <v>175</v>
      </c>
      <c r="T1" s="39" t="s">
        <v>177</v>
      </c>
      <c r="U1" s="41" t="s">
        <v>178</v>
      </c>
      <c r="V1" s="44" t="s">
        <v>210</v>
      </c>
      <c r="W1" s="51" t="s">
        <v>204</v>
      </c>
    </row>
    <row r="2" spans="1:23" x14ac:dyDescent="0.15">
      <c r="A2" s="74" t="s">
        <v>207</v>
      </c>
      <c r="B2" s="74" t="s">
        <v>53</v>
      </c>
      <c r="C2" s="74" t="s">
        <v>62</v>
      </c>
      <c r="D2" s="76">
        <v>10</v>
      </c>
      <c r="E2" s="75" t="s">
        <v>64</v>
      </c>
      <c r="F2" s="74" t="s">
        <v>208</v>
      </c>
      <c r="G2" s="88" t="s">
        <v>208</v>
      </c>
      <c r="H2" s="75"/>
      <c r="I2" s="76">
        <v>2</v>
      </c>
      <c r="J2" s="76">
        <v>10</v>
      </c>
      <c r="K2" s="77">
        <v>42901</v>
      </c>
      <c r="L2" s="78">
        <v>11.88</v>
      </c>
      <c r="M2" s="78">
        <v>8.42</v>
      </c>
      <c r="N2" s="78">
        <v>1.06</v>
      </c>
      <c r="O2" s="78">
        <v>3.22</v>
      </c>
      <c r="P2" s="78">
        <v>12.59</v>
      </c>
      <c r="Q2" s="61">
        <f>IF(C2="盈利收益率",L2,IF(C2="市盈率",M2,IF(C2="市净率",N2,-1)))</f>
        <v>11.88</v>
      </c>
      <c r="R2" s="61">
        <f>IFERROR(IF(C2="盈利收益率",POWER(Q2/J2,I2),POWER(J2/Q2,I2)),0)</f>
        <v>1.4113440000000004</v>
      </c>
      <c r="S2" s="62">
        <f>IF(R2&gt;1,INT(H2*R2),0)</f>
        <v>0</v>
      </c>
      <c r="T2" s="79"/>
      <c r="U2" s="63">
        <f>T2-S2</f>
        <v>0</v>
      </c>
      <c r="V2" s="77">
        <v>42902</v>
      </c>
      <c r="W2" s="80">
        <v>1.0429999999999999</v>
      </c>
    </row>
    <row r="3" spans="1:23" x14ac:dyDescent="0.15">
      <c r="A3" s="74" t="s">
        <v>222</v>
      </c>
      <c r="B3" s="74" t="s">
        <v>82</v>
      </c>
      <c r="C3" s="74" t="s">
        <v>83</v>
      </c>
      <c r="D3" s="76">
        <v>15</v>
      </c>
      <c r="E3" s="75">
        <v>25</v>
      </c>
      <c r="F3" s="74" t="s">
        <v>223</v>
      </c>
      <c r="G3" s="88" t="s">
        <v>223</v>
      </c>
      <c r="H3" s="75"/>
      <c r="I3" s="76">
        <v>2</v>
      </c>
      <c r="J3" s="76">
        <v>15</v>
      </c>
      <c r="K3" s="77">
        <v>42901</v>
      </c>
      <c r="L3" s="78"/>
      <c r="M3" s="78">
        <v>13.27</v>
      </c>
      <c r="N3" s="78">
        <v>1.73</v>
      </c>
      <c r="O3" s="78">
        <v>3.7</v>
      </c>
      <c r="P3" s="78">
        <v>13.04</v>
      </c>
      <c r="Q3" s="61">
        <f>IF(C3="盈利收益率",L3,IF(C3="市盈率",M3,IF(C3="市净率",N3,-1)))</f>
        <v>13.27</v>
      </c>
      <c r="R3" s="61">
        <f>IFERROR(IF(C3="盈利收益率",POWER(Q3/J3,I3),POWER(J3/Q3,I3)),0)</f>
        <v>1.2777346502897051</v>
      </c>
      <c r="S3" s="62">
        <f>IF(R3&gt;1,INT(H3*R3),0)</f>
        <v>0</v>
      </c>
      <c r="T3" s="79"/>
      <c r="U3" s="63">
        <f>T3-S3</f>
        <v>0</v>
      </c>
      <c r="V3" s="77">
        <v>42902</v>
      </c>
      <c r="W3" s="80">
        <v>1.0294000000000001</v>
      </c>
    </row>
    <row r="4" spans="1:23" x14ac:dyDescent="0.15">
      <c r="A4" s="74" t="s">
        <v>215</v>
      </c>
      <c r="B4" s="74" t="s">
        <v>56</v>
      </c>
      <c r="C4" s="74" t="s">
        <v>62</v>
      </c>
      <c r="D4" s="76">
        <v>10</v>
      </c>
      <c r="E4" s="75" t="s">
        <v>64</v>
      </c>
      <c r="F4" s="74" t="s">
        <v>213</v>
      </c>
      <c r="G4" s="88" t="s">
        <v>216</v>
      </c>
      <c r="H4" s="75"/>
      <c r="I4" s="76">
        <v>2</v>
      </c>
      <c r="J4" s="76">
        <v>10</v>
      </c>
      <c r="K4" s="77">
        <v>42901</v>
      </c>
      <c r="L4" s="78">
        <v>10.06</v>
      </c>
      <c r="M4" s="78">
        <v>9.94</v>
      </c>
      <c r="N4" s="78">
        <v>1.1499999999999999</v>
      </c>
      <c r="O4" s="78">
        <v>3.02</v>
      </c>
      <c r="P4" s="78">
        <v>11.57</v>
      </c>
      <c r="Q4" s="61">
        <f>IF(C4="盈利收益率",L4,IF(C4="市盈率",M4,IF(C4="市净率",N4,-1)))</f>
        <v>10.06</v>
      </c>
      <c r="R4" s="61">
        <f>IFERROR(IF(C4="盈利收益率",POWER(Q4/J4,I4),POWER(J4/Q4,I4)),0)</f>
        <v>1.0120359999999999</v>
      </c>
      <c r="S4" s="62">
        <f>IF(R4&gt;1,INT(H4*R4),0)</f>
        <v>0</v>
      </c>
      <c r="T4" s="79"/>
      <c r="U4" s="63">
        <f>T4-S4</f>
        <v>0</v>
      </c>
      <c r="V4" s="77">
        <v>42902</v>
      </c>
      <c r="W4" s="80">
        <v>1.3323</v>
      </c>
    </row>
    <row r="5" spans="1:23" x14ac:dyDescent="0.15">
      <c r="A5" s="74" t="s">
        <v>212</v>
      </c>
      <c r="B5" s="74" t="s">
        <v>55</v>
      </c>
      <c r="C5" s="74" t="s">
        <v>62</v>
      </c>
      <c r="D5" s="76">
        <v>10</v>
      </c>
      <c r="E5" s="75" t="s">
        <v>64</v>
      </c>
      <c r="F5" s="74" t="s">
        <v>213</v>
      </c>
      <c r="G5" s="88" t="s">
        <v>214</v>
      </c>
      <c r="H5" s="75"/>
      <c r="I5" s="76">
        <v>2</v>
      </c>
      <c r="J5" s="76">
        <v>10</v>
      </c>
      <c r="K5" s="77">
        <v>42901</v>
      </c>
      <c r="L5" s="78">
        <v>9.99</v>
      </c>
      <c r="M5" s="78">
        <v>10.01</v>
      </c>
      <c r="N5" s="78">
        <v>1.1599999999999999</v>
      </c>
      <c r="O5" s="78">
        <v>3.19</v>
      </c>
      <c r="P5" s="78">
        <v>11.59</v>
      </c>
      <c r="Q5" s="61">
        <f>IF(C5="盈利收益率",L5,IF(C5="市盈率",M5,IF(C5="市净率",N5,-1)))</f>
        <v>9.99</v>
      </c>
      <c r="R5" s="61">
        <f>IFERROR(IF(C5="盈利收益率",POWER(Q5/J5,I5),POWER(J5/Q5,I5)),0)</f>
        <v>0.99800100000000003</v>
      </c>
      <c r="S5" s="62">
        <f>IF(R5&gt;1,INT(H5*R5),0)</f>
        <v>0</v>
      </c>
      <c r="T5" s="79"/>
      <c r="U5" s="63">
        <f>T5-S5</f>
        <v>0</v>
      </c>
      <c r="V5" s="77">
        <v>42902</v>
      </c>
      <c r="W5" s="80">
        <v>1.1830000000000001</v>
      </c>
    </row>
    <row r="6" spans="1:23" x14ac:dyDescent="0.15">
      <c r="A6" s="74" t="s">
        <v>212</v>
      </c>
      <c r="B6" s="54" t="s">
        <v>201</v>
      </c>
      <c r="C6" s="74" t="s">
        <v>62</v>
      </c>
      <c r="D6" s="76">
        <v>10</v>
      </c>
      <c r="E6" s="93" t="s">
        <v>64</v>
      </c>
      <c r="F6" s="74" t="s">
        <v>213</v>
      </c>
      <c r="G6" s="55" t="s">
        <v>200</v>
      </c>
      <c r="H6" s="75"/>
      <c r="I6" s="76">
        <v>2</v>
      </c>
      <c r="J6" s="76">
        <v>10</v>
      </c>
      <c r="K6" s="77">
        <v>42901</v>
      </c>
      <c r="L6" s="78">
        <v>9.99</v>
      </c>
      <c r="M6" s="78">
        <v>10.01</v>
      </c>
      <c r="N6" s="78">
        <v>1.1599999999999999</v>
      </c>
      <c r="O6" s="78">
        <v>3.19</v>
      </c>
      <c r="P6" s="78">
        <v>11.59</v>
      </c>
      <c r="Q6" s="61">
        <f>IF(C6="盈利收益率",L6,IF(C6="市盈率",M6,IF(C6="市净率",N6,-1)))</f>
        <v>9.99</v>
      </c>
      <c r="R6" s="61">
        <f>IFERROR(IF(C6="盈利收益率",POWER(Q6/J6,I6),POWER(J6/Q6,I6)),0)</f>
        <v>0.99800100000000003</v>
      </c>
      <c r="S6" s="62">
        <f>IF(R6&gt;1,INT(H6*R6),0)</f>
        <v>0</v>
      </c>
      <c r="T6" s="79"/>
      <c r="U6" s="63">
        <f>T6-S6</f>
        <v>0</v>
      </c>
      <c r="V6" s="77">
        <v>42902</v>
      </c>
      <c r="W6" s="80">
        <v>1.161</v>
      </c>
    </row>
    <row r="7" spans="1:23" x14ac:dyDescent="0.15">
      <c r="A7" s="74" t="s">
        <v>228</v>
      </c>
      <c r="B7" s="74" t="s">
        <v>105</v>
      </c>
      <c r="C7" s="74" t="s">
        <v>83</v>
      </c>
      <c r="D7" s="76">
        <v>24</v>
      </c>
      <c r="E7" s="75">
        <v>33</v>
      </c>
      <c r="F7" s="74" t="s">
        <v>213</v>
      </c>
      <c r="G7" s="88" t="s">
        <v>229</v>
      </c>
      <c r="H7" s="75"/>
      <c r="I7" s="76">
        <v>2</v>
      </c>
      <c r="J7" s="76">
        <v>24</v>
      </c>
      <c r="K7" s="77">
        <v>42901</v>
      </c>
      <c r="L7" s="78"/>
      <c r="M7" s="78">
        <v>25.24</v>
      </c>
      <c r="N7" s="78">
        <v>2.91</v>
      </c>
      <c r="O7" s="78"/>
      <c r="P7" s="78">
        <v>11.53</v>
      </c>
      <c r="Q7" s="61">
        <f>IF(C7="盈利收益率",L7,IF(C7="市盈率",M7,IF(C7="市净率",N7,-1)))</f>
        <v>25.24</v>
      </c>
      <c r="R7" s="61">
        <f>IFERROR(IF(C7="盈利收益率",POWER(Q7/J7,I7),POWER(J7/Q7,I7)),0)</f>
        <v>0.90415686116922567</v>
      </c>
      <c r="S7" s="62">
        <f>IF(R7&gt;1,INT(H7*R7),0)</f>
        <v>0</v>
      </c>
      <c r="T7" s="79"/>
      <c r="U7" s="63">
        <f>T7-S7</f>
        <v>0</v>
      </c>
      <c r="V7" s="77">
        <v>42902</v>
      </c>
      <c r="W7" s="80">
        <v>1.0289999999999999</v>
      </c>
    </row>
    <row r="8" spans="1:23" x14ac:dyDescent="0.15">
      <c r="A8" s="74" t="s">
        <v>231</v>
      </c>
      <c r="B8" s="74" t="s">
        <v>108</v>
      </c>
      <c r="C8" s="74" t="s">
        <v>83</v>
      </c>
      <c r="D8" s="76">
        <v>23</v>
      </c>
      <c r="E8" s="75">
        <v>35</v>
      </c>
      <c r="F8" s="74" t="s">
        <v>232</v>
      </c>
      <c r="G8" s="88" t="s">
        <v>233</v>
      </c>
      <c r="H8" s="75"/>
      <c r="I8" s="76">
        <v>2</v>
      </c>
      <c r="J8" s="76">
        <v>23</v>
      </c>
      <c r="K8" s="77">
        <v>42901</v>
      </c>
      <c r="L8" s="78"/>
      <c r="M8" s="78">
        <v>27.71</v>
      </c>
      <c r="N8" s="78">
        <v>4.1399999999999997</v>
      </c>
      <c r="O8" s="78"/>
      <c r="P8" s="78">
        <v>14.94</v>
      </c>
      <c r="Q8" s="61">
        <f>IF(C8="盈利收益率",L8,IF(C8="市盈率",M8,IF(C8="市净率",N8,-1)))</f>
        <v>27.71</v>
      </c>
      <c r="R8" s="61">
        <f>IFERROR(IF(C8="盈利收益率",POWER(Q8/J8,I8),POWER(J8/Q8,I8)),0)</f>
        <v>0.68894193495789047</v>
      </c>
      <c r="S8" s="62">
        <f>IF(R8&gt;1,INT(H8*R8),0)</f>
        <v>0</v>
      </c>
      <c r="T8" s="79"/>
      <c r="U8" s="63">
        <f>T8-S8</f>
        <v>0</v>
      </c>
      <c r="V8" s="77">
        <v>42902</v>
      </c>
      <c r="W8" s="80">
        <v>1.1597</v>
      </c>
    </row>
    <row r="9" spans="1:23" x14ac:dyDescent="0.15">
      <c r="A9" s="74" t="s">
        <v>207</v>
      </c>
      <c r="B9" s="74" t="s">
        <v>53</v>
      </c>
      <c r="C9" s="74" t="s">
        <v>62</v>
      </c>
      <c r="D9" s="76">
        <v>10</v>
      </c>
      <c r="E9" s="75" t="s">
        <v>64</v>
      </c>
      <c r="F9" s="74" t="s">
        <v>208</v>
      </c>
      <c r="G9" s="88" t="s">
        <v>208</v>
      </c>
      <c r="H9" s="75"/>
      <c r="I9" s="76">
        <v>2</v>
      </c>
      <c r="J9" s="76">
        <v>10</v>
      </c>
      <c r="K9" s="77">
        <v>42919</v>
      </c>
      <c r="L9" s="78">
        <v>11.51</v>
      </c>
      <c r="M9" s="78">
        <v>8.69</v>
      </c>
      <c r="N9" s="78">
        <v>1.07</v>
      </c>
      <c r="O9" s="78">
        <v>3.13</v>
      </c>
      <c r="P9" s="78">
        <v>12.31</v>
      </c>
      <c r="Q9" s="61">
        <f>IF(C9="盈利收益率",L9,IF(C9="市盈率",M9,IF(C9="市净率",N9,-1)))</f>
        <v>11.51</v>
      </c>
      <c r="R9" s="61">
        <f>IFERROR(IF(C9="盈利收益率",POWER(Q9/J9,I9),POWER(J9/Q9,I9)),0)</f>
        <v>1.3248010000000001</v>
      </c>
      <c r="S9" s="62">
        <f>IF(R9&gt;1,INT(H9*R9),0)</f>
        <v>0</v>
      </c>
      <c r="T9" s="79"/>
      <c r="U9" s="63">
        <f>T9-S9</f>
        <v>0</v>
      </c>
      <c r="V9" s="77">
        <v>42920</v>
      </c>
      <c r="W9" s="80">
        <v>1.0640000000000001</v>
      </c>
    </row>
    <row r="10" spans="1:23" x14ac:dyDescent="0.15">
      <c r="A10" s="74" t="s">
        <v>222</v>
      </c>
      <c r="B10" s="74" t="s">
        <v>82</v>
      </c>
      <c r="C10" s="74" t="s">
        <v>83</v>
      </c>
      <c r="D10" s="76">
        <v>15</v>
      </c>
      <c r="E10" s="75">
        <v>25</v>
      </c>
      <c r="F10" s="74" t="s">
        <v>223</v>
      </c>
      <c r="G10" s="88" t="s">
        <v>223</v>
      </c>
      <c r="H10" s="75"/>
      <c r="I10" s="76">
        <v>2</v>
      </c>
      <c r="J10" s="76">
        <v>15</v>
      </c>
      <c r="K10" s="77">
        <v>42919</v>
      </c>
      <c r="L10" s="78"/>
      <c r="M10" s="78">
        <v>13.6</v>
      </c>
      <c r="N10" s="78">
        <v>1.75</v>
      </c>
      <c r="O10" s="78">
        <v>3.37</v>
      </c>
      <c r="P10" s="78">
        <v>12.87</v>
      </c>
      <c r="Q10" s="61">
        <f>IF(C10="盈利收益率",L10,IF(C10="市盈率",M10,IF(C10="市净率",N10,-1)))</f>
        <v>13.6</v>
      </c>
      <c r="R10" s="61">
        <f>IFERROR(IF(C10="盈利收益率",POWER(Q10/J10,I10),POWER(J10/Q10,I10)),0)</f>
        <v>1.2164792387543255</v>
      </c>
      <c r="S10" s="62">
        <f>IF(R10&gt;1,INT(H10*R10),0)</f>
        <v>0</v>
      </c>
      <c r="T10" s="79"/>
      <c r="U10" s="63">
        <f>T10-S10</f>
        <v>0</v>
      </c>
      <c r="V10" s="77">
        <v>42920</v>
      </c>
      <c r="W10" s="80">
        <v>1.056</v>
      </c>
    </row>
    <row r="11" spans="1:23" x14ac:dyDescent="0.15">
      <c r="A11" s="74" t="s">
        <v>224</v>
      </c>
      <c r="B11" s="74" t="s">
        <v>162</v>
      </c>
      <c r="C11" s="74" t="s">
        <v>83</v>
      </c>
      <c r="D11" s="76">
        <v>33</v>
      </c>
      <c r="E11" s="75">
        <v>40</v>
      </c>
      <c r="F11" s="74" t="s">
        <v>225</v>
      </c>
      <c r="G11" s="88" t="s">
        <v>226</v>
      </c>
      <c r="H11" s="75"/>
      <c r="I11" s="76">
        <v>2</v>
      </c>
      <c r="J11" s="76">
        <v>31</v>
      </c>
      <c r="K11" s="77">
        <v>42919</v>
      </c>
      <c r="L11" s="78"/>
      <c r="M11" s="78">
        <v>31.08</v>
      </c>
      <c r="N11" s="78">
        <v>2.56</v>
      </c>
      <c r="O11" s="78"/>
      <c r="P11" s="78">
        <v>8.24</v>
      </c>
      <c r="Q11" s="61">
        <f>IF(C11="盈利收益率",L11,IF(C11="市盈率",M11,IF(C11="市净率",N11,-1)))</f>
        <v>31.08</v>
      </c>
      <c r="R11" s="61">
        <f>IFERROR(IF(C11="盈利收益率",POWER(Q11/J11,I11),POWER(J11/Q11,I11)),0)</f>
        <v>0.99485862034124595</v>
      </c>
      <c r="S11" s="62">
        <f>IF(R11&gt;1,INT(H11*R11),0)</f>
        <v>0</v>
      </c>
      <c r="T11" s="79"/>
      <c r="U11" s="63">
        <f>T11-S11</f>
        <v>0</v>
      </c>
      <c r="V11" s="77">
        <v>42920</v>
      </c>
      <c r="W11" s="80">
        <v>2.2904</v>
      </c>
    </row>
    <row r="12" spans="1:23" x14ac:dyDescent="0.15">
      <c r="A12" s="74" t="s">
        <v>215</v>
      </c>
      <c r="B12" s="74" t="s">
        <v>56</v>
      </c>
      <c r="C12" s="74" t="s">
        <v>62</v>
      </c>
      <c r="D12" s="76">
        <v>10</v>
      </c>
      <c r="E12" s="75" t="s">
        <v>64</v>
      </c>
      <c r="F12" s="74" t="s">
        <v>213</v>
      </c>
      <c r="G12" s="88" t="s">
        <v>216</v>
      </c>
      <c r="H12" s="75"/>
      <c r="I12" s="76">
        <v>2</v>
      </c>
      <c r="J12" s="76">
        <v>10</v>
      </c>
      <c r="K12" s="77">
        <v>42919</v>
      </c>
      <c r="L12" s="78">
        <v>9.8000000000000007</v>
      </c>
      <c r="M12" s="78">
        <v>10.199999999999999</v>
      </c>
      <c r="N12" s="78">
        <v>1.18</v>
      </c>
      <c r="O12" s="78">
        <v>2.95</v>
      </c>
      <c r="P12" s="78">
        <v>11.57</v>
      </c>
      <c r="Q12" s="61">
        <f>IF(C12="盈利收益率",L12,IF(C12="市盈率",M12,IF(C12="市净率",N12,-1)))</f>
        <v>9.8000000000000007</v>
      </c>
      <c r="R12" s="61">
        <f>IFERROR(IF(C12="盈利收益率",POWER(Q12/J12,I12),POWER(J12/Q12,I12)),0)</f>
        <v>0.96040000000000014</v>
      </c>
      <c r="S12" s="62">
        <f>IF(R12&gt;1,INT(H12*R12),0)</f>
        <v>0</v>
      </c>
      <c r="T12" s="79"/>
      <c r="U12" s="63">
        <f>T12-S12</f>
        <v>0</v>
      </c>
      <c r="V12" s="77">
        <v>42920</v>
      </c>
      <c r="W12" s="80">
        <v>1.3786</v>
      </c>
    </row>
    <row r="13" spans="1:23" x14ac:dyDescent="0.15">
      <c r="A13" s="74" t="s">
        <v>212</v>
      </c>
      <c r="B13" s="74" t="s">
        <v>55</v>
      </c>
      <c r="C13" s="74" t="s">
        <v>62</v>
      </c>
      <c r="D13" s="76">
        <v>10</v>
      </c>
      <c r="E13" s="75" t="s">
        <v>64</v>
      </c>
      <c r="F13" s="74" t="s">
        <v>213</v>
      </c>
      <c r="G13" s="88" t="s">
        <v>214</v>
      </c>
      <c r="H13" s="75"/>
      <c r="I13" s="76">
        <v>2</v>
      </c>
      <c r="J13" s="76">
        <v>10</v>
      </c>
      <c r="K13" s="77">
        <v>42919</v>
      </c>
      <c r="L13" s="78">
        <v>9.7100000000000009</v>
      </c>
      <c r="M13" s="78">
        <v>10.3</v>
      </c>
      <c r="N13" s="78">
        <v>1.19</v>
      </c>
      <c r="O13" s="78">
        <v>3.05</v>
      </c>
      <c r="P13" s="78">
        <v>11.55</v>
      </c>
      <c r="Q13" s="61">
        <f>IF(C13="盈利收益率",L13,IF(C13="市盈率",M13,IF(C13="市净率",N13,-1)))</f>
        <v>9.7100000000000009</v>
      </c>
      <c r="R13" s="61">
        <f>IFERROR(IF(C13="盈利收益率",POWER(Q13/J13,I13),POWER(J13/Q13,I13)),0)</f>
        <v>0.94284100000000015</v>
      </c>
      <c r="S13" s="62">
        <f>IF(R13&gt;1,INT(H13*R13),0)</f>
        <v>0</v>
      </c>
      <c r="T13" s="79"/>
      <c r="U13" s="63">
        <f>T13-S13</f>
        <v>0</v>
      </c>
      <c r="V13" s="77">
        <v>42920</v>
      </c>
      <c r="W13" s="80">
        <v>1.224</v>
      </c>
    </row>
    <row r="14" spans="1:23" x14ac:dyDescent="0.15">
      <c r="A14" s="74" t="s">
        <v>212</v>
      </c>
      <c r="B14" s="54" t="s">
        <v>201</v>
      </c>
      <c r="C14" s="74" t="s">
        <v>62</v>
      </c>
      <c r="D14" s="76">
        <v>10</v>
      </c>
      <c r="E14" s="93" t="s">
        <v>64</v>
      </c>
      <c r="F14" s="74" t="s">
        <v>213</v>
      </c>
      <c r="G14" s="55" t="s">
        <v>200</v>
      </c>
      <c r="H14" s="75"/>
      <c r="I14" s="76">
        <v>2</v>
      </c>
      <c r="J14" s="76">
        <v>10</v>
      </c>
      <c r="K14" s="77">
        <v>42919</v>
      </c>
      <c r="L14" s="78">
        <v>9.7100000000000009</v>
      </c>
      <c r="M14" s="78">
        <v>10.3</v>
      </c>
      <c r="N14" s="78">
        <v>1.19</v>
      </c>
      <c r="O14" s="78">
        <v>3.05</v>
      </c>
      <c r="P14" s="78">
        <v>11.55</v>
      </c>
      <c r="Q14" s="61">
        <f>IF(C14="盈利收益率",L14,IF(C14="市盈率",M14,IF(C14="市净率",N14,-1)))</f>
        <v>9.7100000000000009</v>
      </c>
      <c r="R14" s="61">
        <f>IFERROR(IF(C14="盈利收益率",POWER(Q14/J14,I14),POWER(J14/Q14,I14)),0)</f>
        <v>0.94284100000000015</v>
      </c>
      <c r="S14" s="62">
        <f>IF(R14&gt;1,INT(H14*R14),0)</f>
        <v>0</v>
      </c>
      <c r="T14" s="79"/>
      <c r="U14" s="63">
        <f>T14-S14</f>
        <v>0</v>
      </c>
      <c r="V14" s="77">
        <v>42920</v>
      </c>
      <c r="W14" s="80">
        <v>1.1919999999999999</v>
      </c>
    </row>
    <row r="15" spans="1:23" x14ac:dyDescent="0.15">
      <c r="A15" s="74" t="s">
        <v>228</v>
      </c>
      <c r="B15" s="74" t="s">
        <v>105</v>
      </c>
      <c r="C15" s="74" t="s">
        <v>83</v>
      </c>
      <c r="D15" s="76">
        <v>24</v>
      </c>
      <c r="E15" s="75">
        <v>33</v>
      </c>
      <c r="F15" s="74" t="s">
        <v>213</v>
      </c>
      <c r="G15" s="88" t="s">
        <v>229</v>
      </c>
      <c r="H15" s="75"/>
      <c r="I15" s="76">
        <v>2</v>
      </c>
      <c r="J15" s="76">
        <v>24</v>
      </c>
      <c r="K15" s="77">
        <v>42919</v>
      </c>
      <c r="L15" s="78"/>
      <c r="M15" s="78">
        <v>25.71</v>
      </c>
      <c r="N15" s="78">
        <v>2.99</v>
      </c>
      <c r="O15" s="78"/>
      <c r="P15" s="78">
        <v>11.63</v>
      </c>
      <c r="Q15" s="61">
        <f>IF(C15="盈利收益率",L15,IF(C15="市盈率",M15,IF(C15="市净率",N15,-1)))</f>
        <v>25.71</v>
      </c>
      <c r="R15" s="61">
        <f>IFERROR(IF(C15="盈利收益率",POWER(Q15/J15,I15),POWER(J15/Q15,I15)),0)</f>
        <v>0.87140155409020914</v>
      </c>
      <c r="S15" s="62">
        <f>IF(R15&gt;1,INT(H15*R15),0)</f>
        <v>0</v>
      </c>
      <c r="T15" s="79"/>
      <c r="U15" s="63">
        <f>T15-S15</f>
        <v>0</v>
      </c>
      <c r="V15" s="77">
        <v>42920</v>
      </c>
      <c r="W15" s="80">
        <v>1.0431999999999999</v>
      </c>
    </row>
    <row r="16" spans="1:23" x14ac:dyDescent="0.15">
      <c r="A16" s="74" t="s">
        <v>231</v>
      </c>
      <c r="B16" s="74" t="s">
        <v>108</v>
      </c>
      <c r="C16" s="74" t="s">
        <v>83</v>
      </c>
      <c r="D16" s="76">
        <v>23</v>
      </c>
      <c r="E16" s="75">
        <v>35</v>
      </c>
      <c r="F16" s="74" t="s">
        <v>232</v>
      </c>
      <c r="G16" s="88" t="s">
        <v>233</v>
      </c>
      <c r="H16" s="75"/>
      <c r="I16" s="76">
        <v>2</v>
      </c>
      <c r="J16" s="76">
        <v>23</v>
      </c>
      <c r="K16" s="77">
        <v>42919</v>
      </c>
      <c r="L16" s="78"/>
      <c r="M16" s="78">
        <v>28.27</v>
      </c>
      <c r="N16" s="78">
        <v>4.22</v>
      </c>
      <c r="O16" s="78"/>
      <c r="P16" s="78">
        <v>14.93</v>
      </c>
      <c r="Q16" s="61">
        <f>IF(C16="盈利收益率",L16,IF(C16="市盈率",M16,IF(C16="市净率",N16,-1)))</f>
        <v>28.27</v>
      </c>
      <c r="R16" s="61">
        <f>IFERROR(IF(C16="盈利收益率",POWER(Q16/J16,I16),POWER(J16/Q16,I16)),0)</f>
        <v>0.66191779231271963</v>
      </c>
      <c r="S16" s="62">
        <f>IF(R16&gt;1,INT(H16*R16),0)</f>
        <v>0</v>
      </c>
      <c r="T16" s="79"/>
      <c r="U16" s="63">
        <f>T16-S16</f>
        <v>0</v>
      </c>
      <c r="V16" s="77">
        <v>42920</v>
      </c>
      <c r="W16" s="80">
        <v>1.1850000000000001</v>
      </c>
    </row>
    <row r="17" spans="1:23" x14ac:dyDescent="0.15">
      <c r="A17" s="74" t="s">
        <v>222</v>
      </c>
      <c r="B17" s="74" t="s">
        <v>82</v>
      </c>
      <c r="C17" s="74" t="s">
        <v>83</v>
      </c>
      <c r="D17" s="76">
        <v>15</v>
      </c>
      <c r="E17" s="75">
        <v>25</v>
      </c>
      <c r="F17" s="74" t="s">
        <v>223</v>
      </c>
      <c r="G17" s="88" t="s">
        <v>223</v>
      </c>
      <c r="H17" s="75"/>
      <c r="I17" s="76">
        <v>2</v>
      </c>
      <c r="J17" s="76">
        <v>15</v>
      </c>
      <c r="K17" s="77">
        <v>42954</v>
      </c>
      <c r="L17" s="78"/>
      <c r="M17" s="78">
        <v>13.53</v>
      </c>
      <c r="N17" s="78">
        <v>1.75</v>
      </c>
      <c r="O17" s="78">
        <v>3.31</v>
      </c>
      <c r="P17" s="78">
        <v>12.93</v>
      </c>
      <c r="Q17" s="61">
        <f>IF(C17="盈利收益率",L17,IF(C17="市盈率",M17,IF(C17="市净率",N17,-1)))</f>
        <v>13.53</v>
      </c>
      <c r="R17" s="61">
        <f>IFERROR(IF(C17="盈利收益率",POWER(Q17/J17,I17),POWER(J17/Q17,I17)),0)</f>
        <v>1.2290991686373223</v>
      </c>
      <c r="S17" s="62">
        <f>IF(R17&gt;1,INT(H17*R17),0)</f>
        <v>0</v>
      </c>
      <c r="T17" s="79"/>
      <c r="U17" s="63">
        <f>T17-S17</f>
        <v>0</v>
      </c>
      <c r="V17" s="77">
        <v>42955</v>
      </c>
      <c r="W17" s="80">
        <v>1.0734999999999999</v>
      </c>
    </row>
    <row r="18" spans="1:23" x14ac:dyDescent="0.15">
      <c r="A18" s="74" t="s">
        <v>207</v>
      </c>
      <c r="B18" s="74" t="s">
        <v>53</v>
      </c>
      <c r="C18" s="74" t="s">
        <v>62</v>
      </c>
      <c r="D18" s="76">
        <v>10</v>
      </c>
      <c r="E18" s="75" t="s">
        <v>64</v>
      </c>
      <c r="F18" s="74" t="s">
        <v>208</v>
      </c>
      <c r="G18" s="88" t="s">
        <v>208</v>
      </c>
      <c r="H18" s="75"/>
      <c r="I18" s="76">
        <v>2</v>
      </c>
      <c r="J18" s="76">
        <v>10</v>
      </c>
      <c r="K18" s="77">
        <v>42954</v>
      </c>
      <c r="L18" s="78">
        <v>10.99</v>
      </c>
      <c r="M18" s="78">
        <v>9.1</v>
      </c>
      <c r="N18" s="78">
        <v>1.1200000000000001</v>
      </c>
      <c r="O18" s="78">
        <v>3.23</v>
      </c>
      <c r="P18" s="78">
        <v>12.25</v>
      </c>
      <c r="Q18" s="61">
        <f>IF(C18="盈利收益率",L18,IF(C18="市盈率",M18,IF(C18="市净率",N18,-1)))</f>
        <v>10.99</v>
      </c>
      <c r="R18" s="61">
        <f>IFERROR(IF(C18="盈利收益率",POWER(Q18/J18,I18),POWER(J18/Q18,I18)),0)</f>
        <v>1.2078009999999999</v>
      </c>
      <c r="S18" s="62">
        <f>IF(R18&gt;1,INT(H18*R18),0)</f>
        <v>0</v>
      </c>
      <c r="T18" s="79"/>
      <c r="U18" s="63">
        <f>T18-S18</f>
        <v>0</v>
      </c>
      <c r="V18" s="77">
        <v>42955</v>
      </c>
      <c r="W18" s="80">
        <v>1.123</v>
      </c>
    </row>
    <row r="19" spans="1:23" x14ac:dyDescent="0.15">
      <c r="A19" s="74" t="s">
        <v>224</v>
      </c>
      <c r="B19" s="74" t="s">
        <v>162</v>
      </c>
      <c r="C19" s="74" t="s">
        <v>83</v>
      </c>
      <c r="D19" s="76">
        <v>33</v>
      </c>
      <c r="E19" s="75">
        <v>40</v>
      </c>
      <c r="F19" s="74" t="s">
        <v>225</v>
      </c>
      <c r="G19" s="88" t="s">
        <v>226</v>
      </c>
      <c r="H19" s="75"/>
      <c r="I19" s="76">
        <v>2</v>
      </c>
      <c r="J19" s="76">
        <v>31</v>
      </c>
      <c r="K19" s="77">
        <v>42954</v>
      </c>
      <c r="L19" s="78"/>
      <c r="M19" s="78">
        <v>31.12</v>
      </c>
      <c r="N19" s="78">
        <v>2.57</v>
      </c>
      <c r="O19" s="78"/>
      <c r="P19" s="78">
        <v>8.26</v>
      </c>
      <c r="Q19" s="61">
        <f>IF(C19="盈利收益率",L19,IF(C19="市盈率",M19,IF(C19="市净率",N19,-1)))</f>
        <v>31.12</v>
      </c>
      <c r="R19" s="61">
        <f>IFERROR(IF(C19="盈利收益率",POWER(Q19/J19,I19),POWER(J19/Q19,I19)),0)</f>
        <v>0.99230278679099404</v>
      </c>
      <c r="S19" s="62">
        <f>IF(R19&gt;1,INT(H19*R19),0)</f>
        <v>0</v>
      </c>
      <c r="T19" s="79"/>
      <c r="U19" s="63">
        <f>T19-S19</f>
        <v>0</v>
      </c>
      <c r="V19" s="77">
        <v>42955</v>
      </c>
      <c r="W19" s="80">
        <v>2.3748</v>
      </c>
    </row>
    <row r="20" spans="1:23" x14ac:dyDescent="0.15">
      <c r="A20" s="74" t="s">
        <v>228</v>
      </c>
      <c r="B20" s="74" t="s">
        <v>105</v>
      </c>
      <c r="C20" s="74" t="s">
        <v>83</v>
      </c>
      <c r="D20" s="76">
        <v>24</v>
      </c>
      <c r="E20" s="75">
        <v>33</v>
      </c>
      <c r="F20" s="74" t="s">
        <v>213</v>
      </c>
      <c r="G20" s="88" t="s">
        <v>229</v>
      </c>
      <c r="H20" s="75"/>
      <c r="I20" s="76">
        <v>2</v>
      </c>
      <c r="J20" s="76">
        <v>24</v>
      </c>
      <c r="K20" s="77">
        <v>42954</v>
      </c>
      <c r="L20" s="78"/>
      <c r="M20" s="78">
        <v>24.8</v>
      </c>
      <c r="N20" s="78">
        <v>2.87</v>
      </c>
      <c r="O20" s="78"/>
      <c r="P20" s="78">
        <v>11.57</v>
      </c>
      <c r="Q20" s="61">
        <f>IF(C20="盈利收益率",L20,IF(C20="市盈率",M20,IF(C20="市净率",N20,-1)))</f>
        <v>24.8</v>
      </c>
      <c r="R20" s="61">
        <f>IFERROR(IF(C20="盈利收益率",POWER(Q20/J20,I20),POWER(J20/Q20,I20)),0)</f>
        <v>0.93652445369406856</v>
      </c>
      <c r="S20" s="62">
        <f>IF(R20&gt;1,INT(H20*R20),0)</f>
        <v>0</v>
      </c>
      <c r="T20" s="79"/>
      <c r="U20" s="63">
        <f>T20-S20</f>
        <v>0</v>
      </c>
      <c r="V20" s="77">
        <v>42955</v>
      </c>
      <c r="W20" s="80">
        <v>1.0226</v>
      </c>
    </row>
    <row r="21" spans="1:23" x14ac:dyDescent="0.15">
      <c r="A21" s="74" t="s">
        <v>212</v>
      </c>
      <c r="B21" s="74" t="s">
        <v>55</v>
      </c>
      <c r="C21" s="74" t="s">
        <v>62</v>
      </c>
      <c r="D21" s="76">
        <v>10</v>
      </c>
      <c r="E21" s="75" t="s">
        <v>64</v>
      </c>
      <c r="F21" s="74" t="s">
        <v>213</v>
      </c>
      <c r="G21" s="88" t="s">
        <v>214</v>
      </c>
      <c r="H21" s="75"/>
      <c r="I21" s="76">
        <v>2</v>
      </c>
      <c r="J21" s="76">
        <v>10</v>
      </c>
      <c r="K21" s="77">
        <v>42954</v>
      </c>
      <c r="L21" s="78">
        <v>9.44</v>
      </c>
      <c r="M21" s="78">
        <v>10.59</v>
      </c>
      <c r="N21" s="78">
        <v>1.23</v>
      </c>
      <c r="O21" s="78">
        <v>3.37</v>
      </c>
      <c r="P21" s="78">
        <v>11.61</v>
      </c>
      <c r="Q21" s="61">
        <f>IF(C21="盈利收益率",L21,IF(C21="市盈率",M21,IF(C21="市净率",N21,-1)))</f>
        <v>9.44</v>
      </c>
      <c r="R21" s="61">
        <f>IFERROR(IF(C21="盈利收益率",POWER(Q21/J21,I21),POWER(J21/Q21,I21)),0)</f>
        <v>0.89113599999999993</v>
      </c>
      <c r="S21" s="62">
        <f>IF(R21&gt;1,INT(H21*R21),0)</f>
        <v>0</v>
      </c>
      <c r="T21" s="79"/>
      <c r="U21" s="63">
        <f>T21-S21</f>
        <v>0</v>
      </c>
      <c r="V21" s="77">
        <v>42955</v>
      </c>
      <c r="W21" s="80">
        <v>1.26</v>
      </c>
    </row>
    <row r="22" spans="1:23" x14ac:dyDescent="0.15">
      <c r="A22" s="74" t="s">
        <v>212</v>
      </c>
      <c r="B22" s="54" t="s">
        <v>201</v>
      </c>
      <c r="C22" s="74" t="s">
        <v>62</v>
      </c>
      <c r="D22" s="76">
        <v>10</v>
      </c>
      <c r="E22" s="93" t="s">
        <v>64</v>
      </c>
      <c r="F22" s="74" t="s">
        <v>213</v>
      </c>
      <c r="G22" s="55" t="s">
        <v>200</v>
      </c>
      <c r="H22" s="75"/>
      <c r="I22" s="76">
        <v>2</v>
      </c>
      <c r="J22" s="76">
        <v>10</v>
      </c>
      <c r="K22" s="77">
        <v>42954</v>
      </c>
      <c r="L22" s="78">
        <v>9.44</v>
      </c>
      <c r="M22" s="78">
        <v>10.59</v>
      </c>
      <c r="N22" s="78">
        <v>1.23</v>
      </c>
      <c r="O22" s="78">
        <v>3.37</v>
      </c>
      <c r="P22" s="78">
        <v>11.61</v>
      </c>
      <c r="Q22" s="61">
        <f>IF(C22="盈利收益率",L22,IF(C22="市盈率",M22,IF(C22="市净率",N22,-1)))</f>
        <v>9.44</v>
      </c>
      <c r="R22" s="61">
        <f>IFERROR(IF(C22="盈利收益率",POWER(Q22/J22,I22),POWER(J22/Q22,I22)),0)</f>
        <v>0.89113599999999993</v>
      </c>
      <c r="S22" s="62">
        <f>IF(R22&gt;1,INT(H22*R22),0)</f>
        <v>0</v>
      </c>
      <c r="T22" s="79"/>
      <c r="U22" s="63">
        <f>T22-S22</f>
        <v>0</v>
      </c>
      <c r="V22" s="77">
        <v>42955</v>
      </c>
      <c r="W22" s="80">
        <v>1.236</v>
      </c>
    </row>
    <row r="23" spans="1:23" x14ac:dyDescent="0.15">
      <c r="A23" s="74" t="s">
        <v>215</v>
      </c>
      <c r="B23" s="74" t="s">
        <v>56</v>
      </c>
      <c r="C23" s="74" t="s">
        <v>62</v>
      </c>
      <c r="D23" s="76">
        <v>10</v>
      </c>
      <c r="E23" s="75" t="s">
        <v>64</v>
      </c>
      <c r="F23" s="74" t="s">
        <v>213</v>
      </c>
      <c r="G23" s="88" t="s">
        <v>216</v>
      </c>
      <c r="H23" s="75"/>
      <c r="I23" s="76">
        <v>2</v>
      </c>
      <c r="J23" s="76">
        <v>10</v>
      </c>
      <c r="K23" s="77">
        <v>42954</v>
      </c>
      <c r="L23" s="78">
        <v>9.41</v>
      </c>
      <c r="M23" s="78">
        <v>10.63</v>
      </c>
      <c r="N23" s="78">
        <v>1.23</v>
      </c>
      <c r="O23" s="78">
        <v>3.09</v>
      </c>
      <c r="P23" s="78">
        <v>11.57</v>
      </c>
      <c r="Q23" s="61">
        <f>IF(C23="盈利收益率",L23,IF(C23="市盈率",M23,IF(C23="市净率",N23,-1)))</f>
        <v>9.41</v>
      </c>
      <c r="R23" s="61">
        <f>IFERROR(IF(C23="盈利收益率",POWER(Q23/J23,I23),POWER(J23/Q23,I23)),0)</f>
        <v>0.88548100000000007</v>
      </c>
      <c r="S23" s="62">
        <f>IF(R23&gt;1,INT(H23*R23),0)</f>
        <v>0</v>
      </c>
      <c r="T23" s="79"/>
      <c r="U23" s="63">
        <f>T23-S23</f>
        <v>0</v>
      </c>
      <c r="V23" s="77">
        <v>42955</v>
      </c>
      <c r="W23" s="80">
        <v>1.4497</v>
      </c>
    </row>
    <row r="24" spans="1:23" x14ac:dyDescent="0.15">
      <c r="A24" s="74" t="s">
        <v>231</v>
      </c>
      <c r="B24" s="74" t="s">
        <v>108</v>
      </c>
      <c r="C24" s="74" t="s">
        <v>83</v>
      </c>
      <c r="D24" s="76">
        <v>23</v>
      </c>
      <c r="E24" s="75">
        <v>35</v>
      </c>
      <c r="F24" s="74" t="s">
        <v>232</v>
      </c>
      <c r="G24" s="88" t="s">
        <v>233</v>
      </c>
      <c r="H24" s="75"/>
      <c r="I24" s="76">
        <v>2</v>
      </c>
      <c r="J24" s="76">
        <v>23</v>
      </c>
      <c r="K24" s="77">
        <v>42954</v>
      </c>
      <c r="L24" s="78"/>
      <c r="M24" s="78">
        <v>28.48</v>
      </c>
      <c r="N24" s="78">
        <v>4.3499999999999996</v>
      </c>
      <c r="O24" s="78"/>
      <c r="P24" s="78">
        <v>15.27</v>
      </c>
      <c r="Q24" s="61">
        <f>IF(C24="盈利收益率",L24,IF(C24="市盈率",M24,IF(C24="市净率",N24,-1)))</f>
        <v>28.48</v>
      </c>
      <c r="R24" s="61">
        <f>IFERROR(IF(C24="盈利收益率",POWER(Q24/J24,I24),POWER(J24/Q24,I24)),0)</f>
        <v>0.65219235260699393</v>
      </c>
      <c r="S24" s="62">
        <f>IF(R24&gt;1,INT(H24*R24),0)</f>
        <v>0</v>
      </c>
      <c r="T24" s="79"/>
      <c r="U24" s="63">
        <f>T24-S24</f>
        <v>0</v>
      </c>
      <c r="V24" s="77">
        <v>42955</v>
      </c>
      <c r="W24" s="80">
        <v>1.2391000000000001</v>
      </c>
    </row>
    <row r="25" spans="1:23" x14ac:dyDescent="0.15">
      <c r="A25" s="74" t="s">
        <v>222</v>
      </c>
      <c r="B25" s="74" t="s">
        <v>82</v>
      </c>
      <c r="C25" s="74" t="s">
        <v>83</v>
      </c>
      <c r="D25" s="76">
        <v>15</v>
      </c>
      <c r="E25" s="75">
        <v>25</v>
      </c>
      <c r="F25" s="74" t="s">
        <v>223</v>
      </c>
      <c r="G25" s="88" t="s">
        <v>223</v>
      </c>
      <c r="H25" s="75"/>
      <c r="I25" s="76">
        <v>2</v>
      </c>
      <c r="J25" s="76">
        <v>15</v>
      </c>
      <c r="K25" s="77">
        <v>42979</v>
      </c>
      <c r="L25" s="78"/>
      <c r="M25" s="78">
        <v>13.52</v>
      </c>
      <c r="N25" s="78">
        <v>1.77</v>
      </c>
      <c r="O25" s="78">
        <v>3.23</v>
      </c>
      <c r="P25" s="78">
        <v>13.09</v>
      </c>
      <c r="Q25" s="61">
        <f>IF(C25="盈利收益率",L25,IF(C25="市盈率",M25,IF(C25="市净率",N25,-1)))</f>
        <v>13.52</v>
      </c>
      <c r="R25" s="61">
        <f>IFERROR(IF(C25="盈利收益率",POWER(Q25/J25,I25),POWER(J25/Q25,I25)),0)</f>
        <v>1.2309180350828053</v>
      </c>
      <c r="S25" s="62">
        <f>IF(R25&gt;1,INT(H25*R25),0)</f>
        <v>0</v>
      </c>
      <c r="T25" s="79"/>
      <c r="U25" s="63">
        <f>T25-S25</f>
        <v>0</v>
      </c>
      <c r="V25" s="77">
        <v>42982</v>
      </c>
      <c r="W25" s="80">
        <v>1.0858000000000001</v>
      </c>
    </row>
    <row r="26" spans="1:23" x14ac:dyDescent="0.15">
      <c r="A26" s="74" t="s">
        <v>207</v>
      </c>
      <c r="B26" s="74" t="s">
        <v>53</v>
      </c>
      <c r="C26" s="74" t="s">
        <v>62</v>
      </c>
      <c r="D26" s="76">
        <v>10</v>
      </c>
      <c r="E26" s="75" t="s">
        <v>64</v>
      </c>
      <c r="F26" s="74" t="s">
        <v>208</v>
      </c>
      <c r="G26" s="88" t="s">
        <v>208</v>
      </c>
      <c r="H26" s="75"/>
      <c r="I26" s="76">
        <v>2</v>
      </c>
      <c r="J26" s="76">
        <v>10</v>
      </c>
      <c r="K26" s="77">
        <v>42979</v>
      </c>
      <c r="L26" s="78">
        <v>10.92</v>
      </c>
      <c r="M26" s="78">
        <v>9.16</v>
      </c>
      <c r="N26" s="78">
        <v>1.1499999999999999</v>
      </c>
      <c r="O26" s="78">
        <v>3.16</v>
      </c>
      <c r="P26" s="78">
        <v>12.55</v>
      </c>
      <c r="Q26" s="61">
        <f>IF(C26="盈利收益率",L26,IF(C26="市盈率",M26,IF(C26="市净率",N26,-1)))</f>
        <v>10.92</v>
      </c>
      <c r="R26" s="61">
        <f>IFERROR(IF(C26="盈利收益率",POWER(Q26/J26,I26),POWER(J26/Q26,I26)),0)</f>
        <v>1.1924640000000002</v>
      </c>
      <c r="S26" s="62">
        <f>IF(R26&gt;1,INT(H26*R26),0)</f>
        <v>0</v>
      </c>
      <c r="T26" s="79"/>
      <c r="U26" s="63">
        <f>T26-S26</f>
        <v>0</v>
      </c>
      <c r="V26" s="77">
        <v>42982</v>
      </c>
      <c r="W26" s="80">
        <v>1.133</v>
      </c>
    </row>
    <row r="27" spans="1:23" x14ac:dyDescent="0.15">
      <c r="A27" s="74" t="s">
        <v>224</v>
      </c>
      <c r="B27" s="74" t="s">
        <v>162</v>
      </c>
      <c r="C27" s="74" t="s">
        <v>83</v>
      </c>
      <c r="D27" s="76">
        <v>33</v>
      </c>
      <c r="E27" s="75">
        <v>40</v>
      </c>
      <c r="F27" s="74" t="s">
        <v>225</v>
      </c>
      <c r="G27" s="88" t="s">
        <v>226</v>
      </c>
      <c r="H27" s="75"/>
      <c r="I27" s="76">
        <v>2</v>
      </c>
      <c r="J27" s="76">
        <v>31</v>
      </c>
      <c r="K27" s="77">
        <v>42979</v>
      </c>
      <c r="L27" s="78"/>
      <c r="M27" s="78">
        <v>32.229999999999997</v>
      </c>
      <c r="N27" s="78">
        <v>2.79</v>
      </c>
      <c r="O27" s="78"/>
      <c r="P27" s="78">
        <v>8.66</v>
      </c>
      <c r="Q27" s="61">
        <f>IF(C27="盈利收益率",L27,IF(C27="市盈率",M27,IF(C27="市净率",N27,-1)))</f>
        <v>32.229999999999997</v>
      </c>
      <c r="R27" s="61">
        <f>IFERROR(IF(C27="盈利收益率",POWER(Q27/J27,I27),POWER(J27/Q27,I27)),0)</f>
        <v>0.92513002601434835</v>
      </c>
      <c r="S27" s="62">
        <f>IF(R27&gt;1,INT(H27*R27),0)</f>
        <v>0</v>
      </c>
      <c r="T27" s="79"/>
      <c r="U27" s="63">
        <f>T27-S27</f>
        <v>0</v>
      </c>
      <c r="V27" s="77">
        <v>42982</v>
      </c>
      <c r="W27" s="80">
        <v>2.4756999999999998</v>
      </c>
    </row>
    <row r="28" spans="1:23" x14ac:dyDescent="0.15">
      <c r="A28" s="74" t="s">
        <v>215</v>
      </c>
      <c r="B28" s="74" t="s">
        <v>56</v>
      </c>
      <c r="C28" s="74" t="s">
        <v>62</v>
      </c>
      <c r="D28" s="76">
        <v>10</v>
      </c>
      <c r="E28" s="75" t="s">
        <v>64</v>
      </c>
      <c r="F28" s="74" t="s">
        <v>213</v>
      </c>
      <c r="G28" s="88" t="s">
        <v>216</v>
      </c>
      <c r="H28" s="75"/>
      <c r="I28" s="76">
        <v>2</v>
      </c>
      <c r="J28" s="76">
        <v>10</v>
      </c>
      <c r="K28" s="77">
        <v>42979</v>
      </c>
      <c r="L28" s="78">
        <v>9.43</v>
      </c>
      <c r="M28" s="78">
        <v>10.61</v>
      </c>
      <c r="N28" s="78">
        <v>1.26</v>
      </c>
      <c r="O28" s="78">
        <v>3.1</v>
      </c>
      <c r="P28" s="78">
        <v>11.88</v>
      </c>
      <c r="Q28" s="61">
        <f>IF(C28="盈利收益率",L28,IF(C28="市盈率",M28,IF(C28="市净率",N28,-1)))</f>
        <v>9.43</v>
      </c>
      <c r="R28" s="61">
        <f>IFERROR(IF(C28="盈利收益率",POWER(Q28/J28,I28),POWER(J28/Q28,I28)),0)</f>
        <v>0.88924899999999996</v>
      </c>
      <c r="S28" s="62">
        <f>IF(R28&gt;1,INT(H28*R28),0)</f>
        <v>0</v>
      </c>
      <c r="T28" s="79"/>
      <c r="U28" s="63">
        <f>T28-S28</f>
        <v>0</v>
      </c>
      <c r="V28" s="77">
        <v>42982</v>
      </c>
      <c r="W28" s="80">
        <v>1.4829000000000001</v>
      </c>
    </row>
    <row r="29" spans="1:23" x14ac:dyDescent="0.15">
      <c r="A29" s="74" t="s">
        <v>228</v>
      </c>
      <c r="B29" s="74" t="s">
        <v>105</v>
      </c>
      <c r="C29" s="74" t="s">
        <v>83</v>
      </c>
      <c r="D29" s="76">
        <v>24</v>
      </c>
      <c r="E29" s="75">
        <v>33</v>
      </c>
      <c r="F29" s="74" t="s">
        <v>213</v>
      </c>
      <c r="G29" s="88" t="s">
        <v>229</v>
      </c>
      <c r="H29" s="75"/>
      <c r="I29" s="76">
        <v>2</v>
      </c>
      <c r="J29" s="76">
        <v>24</v>
      </c>
      <c r="K29" s="77">
        <v>42979</v>
      </c>
      <c r="L29" s="78"/>
      <c r="M29" s="78">
        <v>25.66</v>
      </c>
      <c r="N29" s="78">
        <v>2.97</v>
      </c>
      <c r="O29" s="78"/>
      <c r="P29" s="78">
        <v>11.57</v>
      </c>
      <c r="Q29" s="61">
        <f>IF(C29="盈利收益率",L29,IF(C29="市盈率",M29,IF(C29="市净率",N29,-1)))</f>
        <v>25.66</v>
      </c>
      <c r="R29" s="61">
        <f>IFERROR(IF(C29="盈利收益率",POWER(Q29/J29,I29),POWER(J29/Q29,I29)),0)</f>
        <v>0.87480081575176061</v>
      </c>
      <c r="S29" s="62">
        <f>IF(R29&gt;1,INT(H29*R29),0)</f>
        <v>0</v>
      </c>
      <c r="T29" s="79"/>
      <c r="U29" s="63">
        <f>T29-S29</f>
        <v>0</v>
      </c>
      <c r="V29" s="77">
        <v>42982</v>
      </c>
      <c r="W29" s="80">
        <v>1.0488999999999999</v>
      </c>
    </row>
    <row r="30" spans="1:23" x14ac:dyDescent="0.15">
      <c r="A30" s="74" t="s">
        <v>212</v>
      </c>
      <c r="B30" s="74" t="s">
        <v>55</v>
      </c>
      <c r="C30" s="74" t="s">
        <v>62</v>
      </c>
      <c r="D30" s="76">
        <v>10</v>
      </c>
      <c r="E30" s="75" t="s">
        <v>64</v>
      </c>
      <c r="F30" s="74" t="s">
        <v>213</v>
      </c>
      <c r="G30" s="88" t="s">
        <v>214</v>
      </c>
      <c r="H30" s="75"/>
      <c r="I30" s="76">
        <v>2</v>
      </c>
      <c r="J30" s="76">
        <v>10</v>
      </c>
      <c r="K30" s="77">
        <v>42979</v>
      </c>
      <c r="L30" s="78">
        <v>9.25</v>
      </c>
      <c r="M30" s="78">
        <v>10.81</v>
      </c>
      <c r="N30" s="78">
        <v>1.28</v>
      </c>
      <c r="O30" s="78">
        <v>3.33</v>
      </c>
      <c r="P30" s="78">
        <v>11.84</v>
      </c>
      <c r="Q30" s="61">
        <f>IF(C30="盈利收益率",L30,IF(C30="市盈率",M30,IF(C30="市净率",N30,-1)))</f>
        <v>9.25</v>
      </c>
      <c r="R30" s="61">
        <f>IFERROR(IF(C30="盈利收益率",POWER(Q30/J30,I30),POWER(J30/Q30,I30)),0)</f>
        <v>0.85562500000000008</v>
      </c>
      <c r="S30" s="62">
        <f>IF(R30&gt;1,INT(H30*R30),0)</f>
        <v>0</v>
      </c>
      <c r="T30" s="79"/>
      <c r="U30" s="63">
        <f>T30-S30</f>
        <v>0</v>
      </c>
      <c r="V30" s="77">
        <v>42982</v>
      </c>
      <c r="W30" s="80">
        <v>1.2829999999999999</v>
      </c>
    </row>
    <row r="31" spans="1:23" x14ac:dyDescent="0.15">
      <c r="A31" s="74" t="s">
        <v>212</v>
      </c>
      <c r="B31" s="54" t="s">
        <v>201</v>
      </c>
      <c r="C31" s="74" t="s">
        <v>62</v>
      </c>
      <c r="D31" s="76">
        <v>10</v>
      </c>
      <c r="E31" s="93" t="s">
        <v>64</v>
      </c>
      <c r="F31" s="74" t="s">
        <v>213</v>
      </c>
      <c r="G31" s="55" t="s">
        <v>200</v>
      </c>
      <c r="H31" s="75"/>
      <c r="I31" s="76">
        <v>2</v>
      </c>
      <c r="J31" s="76">
        <v>10</v>
      </c>
      <c r="K31" s="77">
        <v>42979</v>
      </c>
      <c r="L31" s="78">
        <v>9.25</v>
      </c>
      <c r="M31" s="78">
        <v>10.81</v>
      </c>
      <c r="N31" s="78">
        <v>1.28</v>
      </c>
      <c r="O31" s="78">
        <v>3.33</v>
      </c>
      <c r="P31" s="78">
        <v>11.84</v>
      </c>
      <c r="Q31" s="61">
        <f>IF(C31="盈利收益率",L31,IF(C31="市盈率",M31,IF(C31="市净率",N31,-1)))</f>
        <v>9.25</v>
      </c>
      <c r="R31" s="61">
        <f>IFERROR(IF(C31="盈利收益率",POWER(Q31/J31,I31),POWER(J31/Q31,I31)),0)</f>
        <v>0.85562500000000008</v>
      </c>
      <c r="S31" s="62">
        <f>IF(R31&gt;1,INT(H31*R31),0)</f>
        <v>0</v>
      </c>
      <c r="T31" s="79"/>
      <c r="U31" s="63">
        <f>T31-S31</f>
        <v>0</v>
      </c>
      <c r="V31" s="77">
        <v>42982</v>
      </c>
      <c r="W31" s="80">
        <v>1.3029999999999999</v>
      </c>
    </row>
    <row r="32" spans="1:23" x14ac:dyDescent="0.15">
      <c r="A32" s="74" t="s">
        <v>231</v>
      </c>
      <c r="B32" s="74" t="s">
        <v>108</v>
      </c>
      <c r="C32" s="74" t="s">
        <v>83</v>
      </c>
      <c r="D32" s="76">
        <v>23</v>
      </c>
      <c r="E32" s="75">
        <v>35</v>
      </c>
      <c r="F32" s="74" t="s">
        <v>232</v>
      </c>
      <c r="G32" s="88" t="s">
        <v>233</v>
      </c>
      <c r="H32" s="75"/>
      <c r="I32" s="76">
        <v>2</v>
      </c>
      <c r="J32" s="76">
        <v>23</v>
      </c>
      <c r="K32" s="77">
        <v>42979</v>
      </c>
      <c r="L32" s="78"/>
      <c r="M32" s="78">
        <v>28.94</v>
      </c>
      <c r="N32" s="78">
        <v>4.58</v>
      </c>
      <c r="O32" s="78"/>
      <c r="P32" s="78">
        <v>15.83</v>
      </c>
      <c r="Q32" s="61">
        <f>IF(C32="盈利收益率",L32,IF(C32="市盈率",M32,IF(C32="市净率",N32,-1)))</f>
        <v>28.94</v>
      </c>
      <c r="R32" s="61">
        <f>IFERROR(IF(C32="盈利收益率",POWER(Q32/J32,I32),POWER(J32/Q32,I32)),0)</f>
        <v>0.63162399244630241</v>
      </c>
      <c r="S32" s="62">
        <f>IF(R32&gt;1,INT(H32*R32),0)</f>
        <v>0</v>
      </c>
      <c r="T32" s="79"/>
      <c r="U32" s="63">
        <f>T32-S32</f>
        <v>0</v>
      </c>
      <c r="V32" s="77">
        <v>42982</v>
      </c>
      <c r="W32" s="80">
        <v>1.2634000000000001</v>
      </c>
    </row>
    <row r="33" spans="1:23" x14ac:dyDescent="0.15">
      <c r="A33" s="74" t="s">
        <v>207</v>
      </c>
      <c r="B33" s="74" t="s">
        <v>53</v>
      </c>
      <c r="C33" s="74" t="s">
        <v>62</v>
      </c>
      <c r="D33" s="76">
        <v>10</v>
      </c>
      <c r="E33" s="75" t="s">
        <v>64</v>
      </c>
      <c r="F33" s="74" t="s">
        <v>208</v>
      </c>
      <c r="G33" s="88" t="s">
        <v>208</v>
      </c>
      <c r="H33" s="75"/>
      <c r="I33" s="76">
        <v>2</v>
      </c>
      <c r="J33" s="76">
        <v>10</v>
      </c>
      <c r="K33" s="77">
        <v>43016</v>
      </c>
      <c r="L33" s="78">
        <v>11.01</v>
      </c>
      <c r="M33" s="78">
        <v>9.08</v>
      </c>
      <c r="N33" s="78">
        <v>1.1499999999999999</v>
      </c>
      <c r="O33" s="78">
        <v>3.2</v>
      </c>
      <c r="P33" s="78">
        <v>12.61</v>
      </c>
      <c r="Q33" s="61">
        <f>IF(C33="盈利收益率",L33,IF(C33="市盈率",M33,IF(C33="市净率",N33,-1)))</f>
        <v>11.01</v>
      </c>
      <c r="R33" s="61">
        <f>IFERROR(IF(C33="盈利收益率",POWER(Q33/J33,I33),POWER(J33/Q33,I33)),0)</f>
        <v>1.2122009999999999</v>
      </c>
      <c r="S33" s="62">
        <f>IF(R33&gt;1,INT(H33*R33),0)</f>
        <v>0</v>
      </c>
      <c r="T33" s="79"/>
      <c r="U33" s="63">
        <f>T33-S33</f>
        <v>0</v>
      </c>
      <c r="V33" s="77">
        <v>43017</v>
      </c>
      <c r="W33" s="80">
        <v>1.149</v>
      </c>
    </row>
    <row r="34" spans="1:23" x14ac:dyDescent="0.15">
      <c r="A34" s="74" t="s">
        <v>222</v>
      </c>
      <c r="B34" s="74" t="s">
        <v>82</v>
      </c>
      <c r="C34" s="74" t="s">
        <v>83</v>
      </c>
      <c r="D34" s="76">
        <v>15</v>
      </c>
      <c r="E34" s="75">
        <v>25</v>
      </c>
      <c r="F34" s="74" t="s">
        <v>223</v>
      </c>
      <c r="G34" s="88" t="s">
        <v>223</v>
      </c>
      <c r="H34" s="75"/>
      <c r="I34" s="76">
        <v>2</v>
      </c>
      <c r="J34" s="76">
        <v>15</v>
      </c>
      <c r="K34" s="77">
        <v>43016</v>
      </c>
      <c r="L34" s="78"/>
      <c r="M34" s="78">
        <v>13.7</v>
      </c>
      <c r="N34" s="78">
        <v>1.81</v>
      </c>
      <c r="O34" s="78">
        <v>3.18</v>
      </c>
      <c r="P34" s="78">
        <v>13.21</v>
      </c>
      <c r="Q34" s="61">
        <f>IF(C34="盈利收益率",L34,IF(C34="市盈率",M34,IF(C34="市净率",N34,-1)))</f>
        <v>13.7</v>
      </c>
      <c r="R34" s="61">
        <f>IFERROR(IF(C34="盈利收益率",POWER(Q34/J34,I34),POWER(J34/Q34,I34)),0)</f>
        <v>1.1987852309659546</v>
      </c>
      <c r="S34" s="62">
        <f>IF(R34&gt;1,INT(H34*R34),0)</f>
        <v>0</v>
      </c>
      <c r="T34" s="79"/>
      <c r="U34" s="63">
        <f>T34-S34</f>
        <v>0</v>
      </c>
      <c r="V34" s="77">
        <v>43017</v>
      </c>
      <c r="W34" s="80">
        <v>1.1065</v>
      </c>
    </row>
    <row r="35" spans="1:23" x14ac:dyDescent="0.15">
      <c r="A35" s="74" t="s">
        <v>227</v>
      </c>
      <c r="B35" s="74" t="s">
        <v>142</v>
      </c>
      <c r="C35" s="74" t="s">
        <v>83</v>
      </c>
      <c r="D35" s="76">
        <v>33</v>
      </c>
      <c r="E35" s="75">
        <v>40</v>
      </c>
      <c r="F35" s="74" t="s">
        <v>213</v>
      </c>
      <c r="G35" s="88" t="s">
        <v>227</v>
      </c>
      <c r="H35" s="75"/>
      <c r="I35" s="76">
        <v>2</v>
      </c>
      <c r="J35" s="76">
        <v>31</v>
      </c>
      <c r="K35" s="77">
        <v>43016</v>
      </c>
      <c r="L35" s="78"/>
      <c r="M35" s="78">
        <v>28.46</v>
      </c>
      <c r="N35" s="78">
        <v>2.17</v>
      </c>
      <c r="O35" s="78"/>
      <c r="P35" s="78">
        <v>7.62</v>
      </c>
      <c r="Q35" s="61">
        <f>IF(C35="盈利收益率",L35,IF(C35="市盈率",M35,IF(C35="市净率",N35,-1)))</f>
        <v>28.46</v>
      </c>
      <c r="R35" s="61">
        <f>IFERROR(IF(C35="盈利收益率",POWER(Q35/J35,I35),POWER(J35/Q35,I35)),0)</f>
        <v>1.186461352472111</v>
      </c>
      <c r="S35" s="62">
        <f>IF(R35&gt;1,INT(H35*R35),0)</f>
        <v>0</v>
      </c>
      <c r="T35" s="79"/>
      <c r="U35" s="63">
        <f>T35-S35</f>
        <v>0</v>
      </c>
      <c r="V35" s="77">
        <v>43017</v>
      </c>
      <c r="W35" s="80">
        <v>1.0900000000000001</v>
      </c>
    </row>
    <row r="36" spans="1:23" x14ac:dyDescent="0.15">
      <c r="A36" s="74" t="s">
        <v>224</v>
      </c>
      <c r="B36" s="74" t="s">
        <v>162</v>
      </c>
      <c r="C36" s="74" t="s">
        <v>83</v>
      </c>
      <c r="D36" s="76">
        <v>33</v>
      </c>
      <c r="E36" s="75">
        <v>40</v>
      </c>
      <c r="F36" s="74" t="s">
        <v>225</v>
      </c>
      <c r="G36" s="88" t="s">
        <v>226</v>
      </c>
      <c r="H36" s="75"/>
      <c r="I36" s="76">
        <v>2</v>
      </c>
      <c r="J36" s="76">
        <v>31</v>
      </c>
      <c r="K36" s="77">
        <v>43016</v>
      </c>
      <c r="L36" s="78"/>
      <c r="M36" s="78">
        <v>32.31</v>
      </c>
      <c r="N36" s="78">
        <v>2.81</v>
      </c>
      <c r="O36" s="78"/>
      <c r="P36" s="78">
        <v>8.6999999999999993</v>
      </c>
      <c r="Q36" s="61">
        <f>IF(C36="盈利收益率",L36,IF(C36="市盈率",M36,IF(C36="市净率",N36,-1)))</f>
        <v>32.31</v>
      </c>
      <c r="R36" s="61">
        <f>IFERROR(IF(C36="盈利收益率",POWER(Q36/J36,I36),POWER(J36/Q36,I36)),0)</f>
        <v>0.92055442857086733</v>
      </c>
      <c r="S36" s="62">
        <f>IF(R36&gt;1,INT(H36*R36),0)</f>
        <v>0</v>
      </c>
      <c r="T36" s="79"/>
      <c r="U36" s="63">
        <f>T36-S36</f>
        <v>0</v>
      </c>
      <c r="V36" s="77">
        <v>43017</v>
      </c>
      <c r="W36" s="80">
        <v>2.5165000000000002</v>
      </c>
    </row>
    <row r="37" spans="1:23" x14ac:dyDescent="0.15">
      <c r="A37" s="74" t="s">
        <v>215</v>
      </c>
      <c r="B37" s="74" t="s">
        <v>56</v>
      </c>
      <c r="C37" s="74" t="s">
        <v>62</v>
      </c>
      <c r="D37" s="76">
        <v>10</v>
      </c>
      <c r="E37" s="75" t="s">
        <v>64</v>
      </c>
      <c r="F37" s="74" t="s">
        <v>213</v>
      </c>
      <c r="G37" s="88" t="s">
        <v>216</v>
      </c>
      <c r="H37" s="75"/>
      <c r="I37" s="76">
        <v>2</v>
      </c>
      <c r="J37" s="76">
        <v>10</v>
      </c>
      <c r="K37" s="77">
        <v>43016</v>
      </c>
      <c r="L37" s="78">
        <v>9.44</v>
      </c>
      <c r="M37" s="78">
        <v>10.59</v>
      </c>
      <c r="N37" s="78">
        <v>1.26</v>
      </c>
      <c r="O37" s="78">
        <v>3.11</v>
      </c>
      <c r="P37" s="78">
        <v>11.9</v>
      </c>
      <c r="Q37" s="61">
        <f>IF(C37="盈利收益率",L37,IF(C37="市盈率",M37,IF(C37="市净率",N37,-1)))</f>
        <v>9.44</v>
      </c>
      <c r="R37" s="61">
        <f>IFERROR(IF(C37="盈利收益率",POWER(Q37/J37,I37),POWER(J37/Q37,I37)),0)</f>
        <v>0.89113599999999993</v>
      </c>
      <c r="S37" s="62">
        <f>IF(R37&gt;1,INT(H37*R37),0)</f>
        <v>0</v>
      </c>
      <c r="T37" s="79"/>
      <c r="U37" s="63">
        <f>T37-S37</f>
        <v>0</v>
      </c>
      <c r="V37" s="77">
        <v>43017</v>
      </c>
      <c r="W37" s="80">
        <v>1.4772000000000001</v>
      </c>
    </row>
    <row r="38" spans="1:23" x14ac:dyDescent="0.15">
      <c r="A38" s="74" t="s">
        <v>228</v>
      </c>
      <c r="B38" s="74" t="s">
        <v>105</v>
      </c>
      <c r="C38" s="74" t="s">
        <v>83</v>
      </c>
      <c r="D38" s="76">
        <v>24</v>
      </c>
      <c r="E38" s="75">
        <v>33</v>
      </c>
      <c r="F38" s="74" t="s">
        <v>213</v>
      </c>
      <c r="G38" s="88" t="s">
        <v>229</v>
      </c>
      <c r="H38" s="75"/>
      <c r="I38" s="76">
        <v>2</v>
      </c>
      <c r="J38" s="76">
        <v>24</v>
      </c>
      <c r="K38" s="77">
        <v>43016</v>
      </c>
      <c r="L38" s="78"/>
      <c r="M38" s="78">
        <v>25.96</v>
      </c>
      <c r="N38" s="78">
        <v>3</v>
      </c>
      <c r="O38" s="78"/>
      <c r="P38" s="78">
        <v>11.56</v>
      </c>
      <c r="Q38" s="61">
        <f>IF(C38="盈利收益率",L38,IF(C38="市盈率",M38,IF(C38="市净率",N38,-1)))</f>
        <v>25.96</v>
      </c>
      <c r="R38" s="61">
        <f>IFERROR(IF(C38="盈利收益率",POWER(Q38/J38,I38),POWER(J38/Q38,I38)),0)</f>
        <v>0.854698825501364</v>
      </c>
      <c r="S38" s="62">
        <f>IF(R38&gt;1,INT(H38*R38),0)</f>
        <v>0</v>
      </c>
      <c r="T38" s="79"/>
      <c r="U38" s="63">
        <f>T38-S38</f>
        <v>0</v>
      </c>
      <c r="V38" s="77">
        <v>43017</v>
      </c>
      <c r="W38" s="80">
        <v>1.0658000000000001</v>
      </c>
    </row>
    <row r="39" spans="1:23" x14ac:dyDescent="0.15">
      <c r="A39" s="74" t="s">
        <v>212</v>
      </c>
      <c r="B39" s="74" t="s">
        <v>55</v>
      </c>
      <c r="C39" s="74" t="s">
        <v>62</v>
      </c>
      <c r="D39" s="76">
        <v>10</v>
      </c>
      <c r="E39" s="75" t="s">
        <v>64</v>
      </c>
      <c r="F39" s="74" t="s">
        <v>213</v>
      </c>
      <c r="G39" s="88" t="s">
        <v>214</v>
      </c>
      <c r="H39" s="75"/>
      <c r="I39" s="76">
        <v>2</v>
      </c>
      <c r="J39" s="76">
        <v>10</v>
      </c>
      <c r="K39" s="77">
        <v>43016</v>
      </c>
      <c r="L39" s="78">
        <v>9.2100000000000009</v>
      </c>
      <c r="M39" s="78">
        <v>10.86</v>
      </c>
      <c r="N39" s="78">
        <v>1.28</v>
      </c>
      <c r="O39" s="78">
        <v>3.35</v>
      </c>
      <c r="P39" s="78">
        <v>11.79</v>
      </c>
      <c r="Q39" s="61">
        <f>IF(C39="盈利收益率",L39,IF(C39="市盈率",M39,IF(C39="市净率",N39,-1)))</f>
        <v>9.2100000000000009</v>
      </c>
      <c r="R39" s="61">
        <f>IFERROR(IF(C39="盈利收益率",POWER(Q39/J39,I39),POWER(J39/Q39,I39)),0)</f>
        <v>0.84824100000000002</v>
      </c>
      <c r="S39" s="62">
        <f>IF(R39&gt;1,INT(H39*R39),0)</f>
        <v>0</v>
      </c>
      <c r="T39" s="79"/>
      <c r="U39" s="63">
        <f>T39-S39</f>
        <v>0</v>
      </c>
      <c r="V39" s="77">
        <v>43017</v>
      </c>
      <c r="W39" s="80">
        <v>1.304</v>
      </c>
    </row>
    <row r="40" spans="1:23" x14ac:dyDescent="0.15">
      <c r="A40" s="74" t="s">
        <v>212</v>
      </c>
      <c r="B40" s="54" t="s">
        <v>201</v>
      </c>
      <c r="C40" s="74" t="s">
        <v>62</v>
      </c>
      <c r="D40" s="76">
        <v>10</v>
      </c>
      <c r="E40" s="93" t="s">
        <v>64</v>
      </c>
      <c r="F40" s="74" t="s">
        <v>213</v>
      </c>
      <c r="G40" s="55" t="s">
        <v>200</v>
      </c>
      <c r="H40" s="75"/>
      <c r="I40" s="76">
        <v>2</v>
      </c>
      <c r="J40" s="76">
        <v>10</v>
      </c>
      <c r="K40" s="77">
        <v>43016</v>
      </c>
      <c r="L40" s="78">
        <v>9.2100000000000009</v>
      </c>
      <c r="M40" s="78">
        <v>10.86</v>
      </c>
      <c r="N40" s="78">
        <v>1.28</v>
      </c>
      <c r="O40" s="78">
        <v>3.35</v>
      </c>
      <c r="P40" s="78">
        <v>11.79</v>
      </c>
      <c r="Q40" s="61">
        <f>IF(C40="盈利收益率",L40,IF(C40="市盈率",M40,IF(C40="市净率",N40,-1)))</f>
        <v>9.2100000000000009</v>
      </c>
      <c r="R40" s="61">
        <f>IFERROR(IF(C40="盈利收益率",POWER(Q40/J40,I40),POWER(J40/Q40,I40)),0)</f>
        <v>0.84824100000000002</v>
      </c>
      <c r="S40" s="62">
        <f>IF(R40&gt;1,INT(H40*R40),0)</f>
        <v>0</v>
      </c>
      <c r="T40" s="79"/>
      <c r="U40" s="63">
        <f>T40-S40</f>
        <v>0</v>
      </c>
      <c r="V40" s="77">
        <v>43017</v>
      </c>
      <c r="W40" s="80">
        <v>1.335</v>
      </c>
    </row>
    <row r="41" spans="1:23" x14ac:dyDescent="0.15">
      <c r="A41" s="74" t="s">
        <v>231</v>
      </c>
      <c r="B41" s="74" t="s">
        <v>108</v>
      </c>
      <c r="C41" s="74" t="s">
        <v>83</v>
      </c>
      <c r="D41" s="76">
        <v>23</v>
      </c>
      <c r="E41" s="75">
        <v>35</v>
      </c>
      <c r="F41" s="74" t="s">
        <v>232</v>
      </c>
      <c r="G41" s="88" t="s">
        <v>233</v>
      </c>
      <c r="H41" s="75"/>
      <c r="I41" s="76">
        <v>2</v>
      </c>
      <c r="J41" s="76">
        <v>23</v>
      </c>
      <c r="K41" s="77">
        <v>43016</v>
      </c>
      <c r="L41" s="78"/>
      <c r="M41" s="78">
        <v>30.52</v>
      </c>
      <c r="N41" s="78">
        <v>4.83</v>
      </c>
      <c r="O41" s="78"/>
      <c r="P41" s="78">
        <v>15.83</v>
      </c>
      <c r="Q41" s="61">
        <f>IF(C41="盈利收益率",L41,IF(C41="市盈率",M41,IF(C41="市净率",N41,-1)))</f>
        <v>30.52</v>
      </c>
      <c r="R41" s="61">
        <f>IFERROR(IF(C41="盈利收益率",POWER(Q41/J41,I41),POWER(J41/Q41,I41)),0)</f>
        <v>0.5679192811709316</v>
      </c>
      <c r="S41" s="62">
        <f>IF(R41&gt;1,INT(H41*R41),0)</f>
        <v>0</v>
      </c>
      <c r="T41" s="79"/>
      <c r="U41" s="63">
        <f>T41-S41</f>
        <v>0</v>
      </c>
      <c r="V41" s="77">
        <v>43017</v>
      </c>
      <c r="W41" s="80">
        <v>1.3623000000000001</v>
      </c>
    </row>
    <row r="42" spans="1:23" x14ac:dyDescent="0.15">
      <c r="A42" s="74" t="s">
        <v>227</v>
      </c>
      <c r="B42" s="74" t="s">
        <v>142</v>
      </c>
      <c r="C42" s="74" t="s">
        <v>83</v>
      </c>
      <c r="D42" s="76">
        <v>33</v>
      </c>
      <c r="E42" s="75">
        <v>40</v>
      </c>
      <c r="F42" s="74" t="s">
        <v>213</v>
      </c>
      <c r="G42" s="88" t="s">
        <v>227</v>
      </c>
      <c r="H42" s="75"/>
      <c r="I42" s="76">
        <v>2</v>
      </c>
      <c r="J42" s="76">
        <v>31</v>
      </c>
      <c r="K42" s="77">
        <v>43040</v>
      </c>
      <c r="L42" s="78"/>
      <c r="M42" s="78">
        <v>25.99</v>
      </c>
      <c r="N42" s="78">
        <v>2.09</v>
      </c>
      <c r="O42" s="78"/>
      <c r="P42" s="78">
        <v>8.0399999999999991</v>
      </c>
      <c r="Q42" s="61">
        <f>IF(C42="盈利收益率",L42,IF(C42="市盈率",M42,IF(C42="市净率",N42,-1)))</f>
        <v>25.99</v>
      </c>
      <c r="R42" s="61">
        <f>IFERROR(IF(C42="盈利收益率",POWER(Q42/J42,I42),POWER(J42/Q42,I42)),0)</f>
        <v>1.4226918009871794</v>
      </c>
      <c r="S42" s="62">
        <f>IF(R42&gt;1,INT(H42*R42),0)</f>
        <v>0</v>
      </c>
      <c r="T42" s="79"/>
      <c r="U42" s="63">
        <f>T42-S42</f>
        <v>0</v>
      </c>
      <c r="V42" s="77">
        <v>43041</v>
      </c>
      <c r="W42" s="80">
        <v>1.0581</v>
      </c>
    </row>
    <row r="43" spans="1:23" x14ac:dyDescent="0.15">
      <c r="A43" s="74" t="s">
        <v>222</v>
      </c>
      <c r="B43" s="74" t="s">
        <v>82</v>
      </c>
      <c r="C43" s="74" t="s">
        <v>83</v>
      </c>
      <c r="D43" s="76">
        <v>15</v>
      </c>
      <c r="E43" s="75">
        <v>25</v>
      </c>
      <c r="F43" s="74" t="s">
        <v>223</v>
      </c>
      <c r="G43" s="88" t="s">
        <v>223</v>
      </c>
      <c r="H43" s="75"/>
      <c r="I43" s="76">
        <v>2</v>
      </c>
      <c r="J43" s="76">
        <v>15</v>
      </c>
      <c r="K43" s="77">
        <v>43040</v>
      </c>
      <c r="L43" s="78"/>
      <c r="M43" s="78">
        <v>13.73</v>
      </c>
      <c r="N43" s="78">
        <v>1.8</v>
      </c>
      <c r="O43" s="78">
        <v>3.17</v>
      </c>
      <c r="P43" s="78">
        <v>13.11</v>
      </c>
      <c r="Q43" s="61">
        <f>IF(C43="盈利收益率",L43,IF(C43="市盈率",M43,IF(C43="市净率",N43,-1)))</f>
        <v>13.73</v>
      </c>
      <c r="R43" s="61">
        <f>IFERROR(IF(C43="盈利收益率",POWER(Q43/J43,I43),POWER(J43/Q43,I43)),0)</f>
        <v>1.1935522714891127</v>
      </c>
      <c r="S43" s="62">
        <f>IF(R43&gt;1,INT(H43*R43),0)</f>
        <v>0</v>
      </c>
      <c r="T43" s="79"/>
      <c r="U43" s="63">
        <f>T43-S43</f>
        <v>0</v>
      </c>
      <c r="V43" s="77">
        <v>43041</v>
      </c>
      <c r="W43" s="80">
        <v>1.0967</v>
      </c>
    </row>
    <row r="44" spans="1:23" x14ac:dyDescent="0.15">
      <c r="A44" s="74" t="s">
        <v>207</v>
      </c>
      <c r="B44" s="74" t="s">
        <v>53</v>
      </c>
      <c r="C44" s="74" t="s">
        <v>62</v>
      </c>
      <c r="D44" s="76">
        <v>10</v>
      </c>
      <c r="E44" s="75" t="s">
        <v>64</v>
      </c>
      <c r="F44" s="74" t="s">
        <v>208</v>
      </c>
      <c r="G44" s="88" t="s">
        <v>208</v>
      </c>
      <c r="H44" s="75"/>
      <c r="I44" s="76">
        <v>2</v>
      </c>
      <c r="J44" s="76">
        <v>10</v>
      </c>
      <c r="K44" s="77">
        <v>43040</v>
      </c>
      <c r="L44" s="78">
        <v>10.55</v>
      </c>
      <c r="M44" s="78">
        <v>9.48</v>
      </c>
      <c r="N44" s="78">
        <v>1.1399999999999999</v>
      </c>
      <c r="O44" s="78">
        <v>3.13</v>
      </c>
      <c r="P44" s="78">
        <v>11.97</v>
      </c>
      <c r="Q44" s="61">
        <f>IF(C44="盈利收益率",L44,IF(C44="市盈率",M44,IF(C44="市净率",N44,-1)))</f>
        <v>10.55</v>
      </c>
      <c r="R44" s="61">
        <f>IFERROR(IF(C44="盈利收益率",POWER(Q44/J44,I44),POWER(J44/Q44,I44)),0)</f>
        <v>1.1130250000000004</v>
      </c>
      <c r="S44" s="62">
        <f>IF(R44&gt;1,INT(H44*R44),0)</f>
        <v>0</v>
      </c>
      <c r="T44" s="79"/>
      <c r="U44" s="63">
        <f>T44-S44</f>
        <v>0</v>
      </c>
      <c r="V44" s="77">
        <v>43041</v>
      </c>
      <c r="W44" s="80">
        <v>1.18</v>
      </c>
    </row>
    <row r="45" spans="1:23" x14ac:dyDescent="0.15">
      <c r="A45" s="74" t="s">
        <v>224</v>
      </c>
      <c r="B45" s="74" t="s">
        <v>162</v>
      </c>
      <c r="C45" s="74" t="s">
        <v>83</v>
      </c>
      <c r="D45" s="76">
        <v>33</v>
      </c>
      <c r="E45" s="75">
        <v>40</v>
      </c>
      <c r="F45" s="74" t="s">
        <v>225</v>
      </c>
      <c r="G45" s="88" t="s">
        <v>226</v>
      </c>
      <c r="H45" s="75"/>
      <c r="I45" s="76">
        <v>2</v>
      </c>
      <c r="J45" s="76">
        <v>31</v>
      </c>
      <c r="K45" s="77">
        <v>43040</v>
      </c>
      <c r="L45" s="78"/>
      <c r="M45" s="78">
        <v>32.159999999999997</v>
      </c>
      <c r="N45" s="78">
        <v>2.8</v>
      </c>
      <c r="O45" s="78"/>
      <c r="P45" s="78">
        <v>8.7100000000000009</v>
      </c>
      <c r="Q45" s="61">
        <f>IF(C45="盈利收益率",L45,IF(C45="市盈率",M45,IF(C45="市净率",N45,-1)))</f>
        <v>32.159999999999997</v>
      </c>
      <c r="R45" s="61">
        <f>IFERROR(IF(C45="盈利收益率",POWER(Q45/J45,I45),POWER(J45/Q45,I45)),0)</f>
        <v>0.92916171629415145</v>
      </c>
      <c r="S45" s="62">
        <f>IF(R45&gt;1,INT(H45*R45),0)</f>
        <v>0</v>
      </c>
      <c r="T45" s="79"/>
      <c r="U45" s="63">
        <f>T45-S45</f>
        <v>0</v>
      </c>
      <c r="V45" s="77">
        <v>43041</v>
      </c>
      <c r="W45" s="80">
        <v>2.3473999999999999</v>
      </c>
    </row>
    <row r="46" spans="1:23" x14ac:dyDescent="0.15">
      <c r="A46" s="74" t="s">
        <v>215</v>
      </c>
      <c r="B46" s="74" t="s">
        <v>56</v>
      </c>
      <c r="C46" s="74" t="s">
        <v>62</v>
      </c>
      <c r="D46" s="76">
        <v>10</v>
      </c>
      <c r="E46" s="75" t="s">
        <v>64</v>
      </c>
      <c r="F46" s="74" t="s">
        <v>213</v>
      </c>
      <c r="G46" s="88" t="s">
        <v>216</v>
      </c>
      <c r="H46" s="75"/>
      <c r="I46" s="76">
        <v>2</v>
      </c>
      <c r="J46" s="76">
        <v>10</v>
      </c>
      <c r="K46" s="77">
        <v>43040</v>
      </c>
      <c r="L46" s="78">
        <v>9.31</v>
      </c>
      <c r="M46" s="78">
        <v>10.74</v>
      </c>
      <c r="N46" s="78">
        <v>1.27</v>
      </c>
      <c r="O46" s="78">
        <v>2.98</v>
      </c>
      <c r="P46" s="78">
        <v>11.82</v>
      </c>
      <c r="Q46" s="61">
        <f>IF(C46="盈利收益率",L46,IF(C46="市盈率",M46,IF(C46="市净率",N46,-1)))</f>
        <v>9.31</v>
      </c>
      <c r="R46" s="61">
        <f>IFERROR(IF(C46="盈利收益率",POWER(Q46/J46,I46),POWER(J46/Q46,I46)),0)</f>
        <v>0.86676100000000011</v>
      </c>
      <c r="S46" s="62">
        <f>IF(R46&gt;1,INT(H46*R46),0)</f>
        <v>0</v>
      </c>
      <c r="T46" s="79"/>
      <c r="U46" s="63">
        <f>T46-S46</f>
        <v>0</v>
      </c>
      <c r="V46" s="77">
        <v>43041</v>
      </c>
      <c r="W46" s="80">
        <v>1.5245</v>
      </c>
    </row>
    <row r="47" spans="1:23" x14ac:dyDescent="0.15">
      <c r="A47" s="74" t="s">
        <v>212</v>
      </c>
      <c r="B47" s="74" t="s">
        <v>55</v>
      </c>
      <c r="C47" s="74" t="s">
        <v>62</v>
      </c>
      <c r="D47" s="76">
        <v>10</v>
      </c>
      <c r="E47" s="75" t="s">
        <v>64</v>
      </c>
      <c r="F47" s="74" t="s">
        <v>213</v>
      </c>
      <c r="G47" s="88" t="s">
        <v>214</v>
      </c>
      <c r="H47" s="75"/>
      <c r="I47" s="76">
        <v>2</v>
      </c>
      <c r="J47" s="76">
        <v>10</v>
      </c>
      <c r="K47" s="77">
        <v>43040</v>
      </c>
      <c r="L47" s="78">
        <v>9.2200000000000006</v>
      </c>
      <c r="M47" s="78">
        <v>10.85</v>
      </c>
      <c r="N47" s="78">
        <v>1.28</v>
      </c>
      <c r="O47" s="78">
        <v>3.27</v>
      </c>
      <c r="P47" s="78">
        <v>11.8</v>
      </c>
      <c r="Q47" s="61">
        <f>IF(C47="盈利收益率",L47,IF(C47="市盈率",M47,IF(C47="市净率",N47,-1)))</f>
        <v>9.2200000000000006</v>
      </c>
      <c r="R47" s="61">
        <f>IFERROR(IF(C47="盈利收益率",POWER(Q47/J47,I47),POWER(J47/Q47,I47)),0)</f>
        <v>0.85008400000000006</v>
      </c>
      <c r="S47" s="62">
        <f>IF(R47&gt;1,INT(H47*R47),0)</f>
        <v>0</v>
      </c>
      <c r="T47" s="79"/>
      <c r="U47" s="63">
        <f>T47-S47</f>
        <v>0</v>
      </c>
      <c r="V47" s="77">
        <v>43041</v>
      </c>
      <c r="W47" s="80">
        <v>1.321</v>
      </c>
    </row>
    <row r="48" spans="1:23" x14ac:dyDescent="0.15">
      <c r="A48" s="74" t="s">
        <v>212</v>
      </c>
      <c r="B48" s="54" t="s">
        <v>201</v>
      </c>
      <c r="C48" s="74" t="s">
        <v>62</v>
      </c>
      <c r="D48" s="76">
        <v>10</v>
      </c>
      <c r="E48" s="93" t="s">
        <v>64</v>
      </c>
      <c r="F48" s="74" t="s">
        <v>213</v>
      </c>
      <c r="G48" s="55" t="s">
        <v>200</v>
      </c>
      <c r="H48" s="75"/>
      <c r="I48" s="76">
        <v>2</v>
      </c>
      <c r="J48" s="76">
        <v>10</v>
      </c>
      <c r="K48" s="77">
        <v>43040</v>
      </c>
      <c r="L48" s="78">
        <v>9.2200000000000006</v>
      </c>
      <c r="M48" s="78">
        <v>10.85</v>
      </c>
      <c r="N48" s="78">
        <v>1.28</v>
      </c>
      <c r="O48" s="78">
        <v>3.27</v>
      </c>
      <c r="P48" s="78">
        <v>11.8</v>
      </c>
      <c r="Q48" s="61">
        <f>IF(C48="盈利收益率",L48,IF(C48="市盈率",M48,IF(C48="市净率",N48,-1)))</f>
        <v>9.2200000000000006</v>
      </c>
      <c r="R48" s="61">
        <f>IFERROR(IF(C48="盈利收益率",POWER(Q48/J48,I48),POWER(J48/Q48,I48)),0)</f>
        <v>0.85008400000000006</v>
      </c>
      <c r="S48" s="62">
        <f>IF(R48&gt;1,INT(H48*R48),0)</f>
        <v>0</v>
      </c>
      <c r="T48" s="79"/>
      <c r="U48" s="63">
        <f>T48-S48</f>
        <v>0</v>
      </c>
      <c r="V48" s="77">
        <v>43041</v>
      </c>
      <c r="W48" s="80">
        <v>1.444</v>
      </c>
    </row>
    <row r="49" spans="1:23" x14ac:dyDescent="0.15">
      <c r="A49" s="74" t="s">
        <v>228</v>
      </c>
      <c r="B49" s="74" t="s">
        <v>105</v>
      </c>
      <c r="C49" s="74" t="s">
        <v>83</v>
      </c>
      <c r="D49" s="76">
        <v>24</v>
      </c>
      <c r="E49" s="75">
        <v>33</v>
      </c>
      <c r="F49" s="74" t="s">
        <v>213</v>
      </c>
      <c r="G49" s="88" t="s">
        <v>229</v>
      </c>
      <c r="H49" s="75"/>
      <c r="I49" s="76">
        <v>2</v>
      </c>
      <c r="J49" s="76">
        <v>24</v>
      </c>
      <c r="K49" s="77">
        <v>43040</v>
      </c>
      <c r="L49" s="78"/>
      <c r="M49" s="78">
        <v>27</v>
      </c>
      <c r="N49" s="78">
        <v>3.14</v>
      </c>
      <c r="O49" s="78"/>
      <c r="P49" s="78">
        <v>11.63</v>
      </c>
      <c r="Q49" s="61">
        <f>IF(C49="盈利收益率",L49,IF(C49="市盈率",M49,IF(C49="市净率",N49,-1)))</f>
        <v>27</v>
      </c>
      <c r="R49" s="61">
        <f>IFERROR(IF(C49="盈利收益率",POWER(Q49/J49,I49),POWER(J49/Q49,I49)),0)</f>
        <v>0.79012345679012341</v>
      </c>
      <c r="S49" s="62">
        <f>IF(R49&gt;1,INT(H49*R49),0)</f>
        <v>0</v>
      </c>
      <c r="T49" s="79"/>
      <c r="U49" s="63">
        <f>T49-S49</f>
        <v>0</v>
      </c>
      <c r="V49" s="77">
        <v>43041</v>
      </c>
      <c r="W49" s="80">
        <v>1.0946</v>
      </c>
    </row>
    <row r="50" spans="1:23" x14ac:dyDescent="0.15">
      <c r="A50" s="74" t="s">
        <v>231</v>
      </c>
      <c r="B50" s="74" t="s">
        <v>108</v>
      </c>
      <c r="C50" s="74" t="s">
        <v>83</v>
      </c>
      <c r="D50" s="76">
        <v>23</v>
      </c>
      <c r="E50" s="75">
        <v>35</v>
      </c>
      <c r="F50" s="74" t="s">
        <v>232</v>
      </c>
      <c r="G50" s="88" t="s">
        <v>233</v>
      </c>
      <c r="H50" s="75"/>
      <c r="I50" s="76">
        <v>2</v>
      </c>
      <c r="J50" s="76">
        <v>23</v>
      </c>
      <c r="K50" s="77">
        <v>43040</v>
      </c>
      <c r="L50" s="78"/>
      <c r="M50" s="78">
        <v>30.98</v>
      </c>
      <c r="N50" s="78">
        <v>5.13</v>
      </c>
      <c r="O50" s="78"/>
      <c r="P50" s="78">
        <v>16.559999999999999</v>
      </c>
      <c r="Q50" s="61">
        <f>IF(C50="盈利收益率",L50,IF(C50="市盈率",M50,IF(C50="市净率",N50,-1)))</f>
        <v>30.98</v>
      </c>
      <c r="R50" s="61">
        <f>IFERROR(IF(C50="盈利收益率",POWER(Q50/J50,I50),POWER(J50/Q50,I50)),0)</f>
        <v>0.55117923181660755</v>
      </c>
      <c r="S50" s="62">
        <f>IF(R50&gt;1,INT(H50*R50),0)</f>
        <v>0</v>
      </c>
      <c r="T50" s="79"/>
      <c r="U50" s="63">
        <f>T50-S50</f>
        <v>0</v>
      </c>
      <c r="V50" s="77">
        <v>43041</v>
      </c>
      <c r="W50" s="80">
        <v>1.4670000000000001</v>
      </c>
    </row>
    <row r="51" spans="1:23" x14ac:dyDescent="0.15">
      <c r="A51" s="74" t="s">
        <v>227</v>
      </c>
      <c r="B51" s="74" t="s">
        <v>142</v>
      </c>
      <c r="C51" s="74" t="s">
        <v>83</v>
      </c>
      <c r="D51" s="76">
        <v>33</v>
      </c>
      <c r="E51" s="75">
        <v>40</v>
      </c>
      <c r="F51" s="74" t="s">
        <v>213</v>
      </c>
      <c r="G51" s="88" t="s">
        <v>227</v>
      </c>
      <c r="H51" s="75"/>
      <c r="I51" s="76">
        <v>2</v>
      </c>
      <c r="J51" s="76">
        <v>31</v>
      </c>
      <c r="K51" s="77">
        <v>43070</v>
      </c>
      <c r="L51" s="78"/>
      <c r="M51" s="78">
        <v>25.19</v>
      </c>
      <c r="N51" s="78">
        <v>2.0299999999999998</v>
      </c>
      <c r="O51" s="78"/>
      <c r="P51" s="78">
        <v>8.0399999999999991</v>
      </c>
      <c r="Q51" s="61">
        <f>IF(C51="盈利收益率",L51,IF(C51="市盈率",M51,IF(C51="市净率",N51,-1)))</f>
        <v>25.19</v>
      </c>
      <c r="R51" s="61">
        <f>IFERROR(IF(C51="盈利收益率",POWER(Q51/J51,I51),POWER(J51/Q51,I51)),0)</f>
        <v>1.5144922408669894</v>
      </c>
      <c r="S51" s="62">
        <f>IF(R51&gt;1,INT(H51*R51),0)</f>
        <v>0</v>
      </c>
      <c r="T51" s="79"/>
      <c r="U51" s="63">
        <f>T51-S51</f>
        <v>0</v>
      </c>
      <c r="V51" s="77">
        <v>43073</v>
      </c>
      <c r="W51" s="80">
        <v>1.0334000000000001</v>
      </c>
    </row>
    <row r="52" spans="1:23" x14ac:dyDescent="0.15">
      <c r="A52" s="74" t="s">
        <v>222</v>
      </c>
      <c r="B52" s="74" t="s">
        <v>82</v>
      </c>
      <c r="C52" s="74" t="s">
        <v>83</v>
      </c>
      <c r="D52" s="76">
        <v>15</v>
      </c>
      <c r="E52" s="75">
        <v>25</v>
      </c>
      <c r="F52" s="74" t="s">
        <v>223</v>
      </c>
      <c r="G52" s="88" t="s">
        <v>223</v>
      </c>
      <c r="H52" s="75"/>
      <c r="I52" s="76">
        <v>2</v>
      </c>
      <c r="J52" s="76">
        <v>15</v>
      </c>
      <c r="K52" s="77">
        <v>43070</v>
      </c>
      <c r="L52" s="78"/>
      <c r="M52" s="78">
        <v>13.86</v>
      </c>
      <c r="N52" s="78">
        <v>1.86</v>
      </c>
      <c r="O52" s="78">
        <v>3.17</v>
      </c>
      <c r="P52" s="78">
        <v>13.42</v>
      </c>
      <c r="Q52" s="61">
        <f>IF(C52="盈利收益率",L52,IF(C52="市盈率",M52,IF(C52="市净率",N52,-1)))</f>
        <v>13.86</v>
      </c>
      <c r="R52" s="61">
        <f>IFERROR(IF(C52="盈利收益率",POWER(Q52/J52,I52),POWER(J52/Q52,I52)),0)</f>
        <v>1.1712674050336387</v>
      </c>
      <c r="S52" s="62">
        <f>IF(R52&gt;1,INT(H52*R52),0)</f>
        <v>0</v>
      </c>
      <c r="T52" s="79"/>
      <c r="U52" s="63">
        <f>T52-S52</f>
        <v>0</v>
      </c>
      <c r="V52" s="77">
        <v>43073</v>
      </c>
      <c r="W52" s="80">
        <v>1.0806</v>
      </c>
    </row>
    <row r="53" spans="1:23" x14ac:dyDescent="0.15">
      <c r="A53" s="74" t="s">
        <v>207</v>
      </c>
      <c r="B53" s="74" t="s">
        <v>53</v>
      </c>
      <c r="C53" s="74" t="s">
        <v>62</v>
      </c>
      <c r="D53" s="76">
        <v>10</v>
      </c>
      <c r="E53" s="75" t="s">
        <v>64</v>
      </c>
      <c r="F53" s="74" t="s">
        <v>208</v>
      </c>
      <c r="G53" s="88" t="s">
        <v>208</v>
      </c>
      <c r="H53" s="75"/>
      <c r="I53" s="76">
        <v>2</v>
      </c>
      <c r="J53" s="76">
        <v>10</v>
      </c>
      <c r="K53" s="77">
        <v>43070</v>
      </c>
      <c r="L53" s="78">
        <v>10.55</v>
      </c>
      <c r="M53" s="78">
        <v>9.48</v>
      </c>
      <c r="N53" s="78">
        <v>1.0900000000000001</v>
      </c>
      <c r="O53" s="78">
        <v>3.35</v>
      </c>
      <c r="P53" s="78">
        <v>11.46</v>
      </c>
      <c r="Q53" s="61">
        <f>IF(C53="盈利收益率",L53,IF(C53="市盈率",M53,IF(C53="市净率",N53,-1)))</f>
        <v>10.55</v>
      </c>
      <c r="R53" s="61">
        <f>IFERROR(IF(C53="盈利收益率",POWER(Q53/J53,I53),POWER(J53/Q53,I53)),0)</f>
        <v>1.1130250000000004</v>
      </c>
      <c r="S53" s="62">
        <f>IF(R53&gt;1,INT(H53*R53),0)</f>
        <v>0</v>
      </c>
      <c r="T53" s="79"/>
      <c r="U53" s="63">
        <f>T53-S53</f>
        <v>0</v>
      </c>
      <c r="V53" s="77">
        <v>43073</v>
      </c>
      <c r="W53" s="80">
        <v>1.1910000000000001</v>
      </c>
    </row>
    <row r="54" spans="1:23" x14ac:dyDescent="0.15">
      <c r="A54" s="74" t="s">
        <v>224</v>
      </c>
      <c r="B54" s="74" t="s">
        <v>162</v>
      </c>
      <c r="C54" s="74" t="s">
        <v>83</v>
      </c>
      <c r="D54" s="76">
        <v>33</v>
      </c>
      <c r="E54" s="75">
        <v>40</v>
      </c>
      <c r="F54" s="74" t="s">
        <v>225</v>
      </c>
      <c r="G54" s="88" t="s">
        <v>226</v>
      </c>
      <c r="H54" s="75"/>
      <c r="I54" s="76">
        <v>2</v>
      </c>
      <c r="J54" s="76">
        <v>31</v>
      </c>
      <c r="K54" s="77">
        <v>43070</v>
      </c>
      <c r="L54" s="78"/>
      <c r="M54" s="78">
        <v>30.34</v>
      </c>
      <c r="N54" s="78">
        <v>2.64</v>
      </c>
      <c r="O54" s="78"/>
      <c r="P54" s="78">
        <v>8.7100000000000009</v>
      </c>
      <c r="Q54" s="61">
        <f>IF(C54="盈利收益率",L54,IF(C54="市盈率",M54,IF(C54="市净率",N54,-1)))</f>
        <v>30.34</v>
      </c>
      <c r="R54" s="61">
        <f>IFERROR(IF(C54="盈利收益率",POWER(Q54/J54,I54),POWER(J54/Q54,I54)),0)</f>
        <v>1.0439801346115158</v>
      </c>
      <c r="S54" s="62">
        <f>IF(R54&gt;1,INT(H54*R54),0)</f>
        <v>0</v>
      </c>
      <c r="T54" s="79"/>
      <c r="U54" s="63">
        <f>T54-S54</f>
        <v>0</v>
      </c>
      <c r="V54" s="77">
        <v>43073</v>
      </c>
      <c r="W54" s="80">
        <v>2.3584999999999998</v>
      </c>
    </row>
    <row r="55" spans="1:23" x14ac:dyDescent="0.15">
      <c r="A55" s="74" t="s">
        <v>215</v>
      </c>
      <c r="B55" s="74" t="s">
        <v>56</v>
      </c>
      <c r="C55" s="74" t="s">
        <v>62</v>
      </c>
      <c r="D55" s="76">
        <v>10</v>
      </c>
      <c r="E55" s="75" t="s">
        <v>64</v>
      </c>
      <c r="F55" s="74" t="s">
        <v>213</v>
      </c>
      <c r="G55" s="88" t="s">
        <v>216</v>
      </c>
      <c r="H55" s="75"/>
      <c r="I55" s="76">
        <v>2</v>
      </c>
      <c r="J55" s="76">
        <v>10</v>
      </c>
      <c r="K55" s="77">
        <v>43070</v>
      </c>
      <c r="L55" s="78">
        <v>9.52</v>
      </c>
      <c r="M55" s="78">
        <v>10.81</v>
      </c>
      <c r="N55" s="78">
        <v>1.28</v>
      </c>
      <c r="O55" s="78">
        <v>2.96</v>
      </c>
      <c r="P55" s="78">
        <v>11.86</v>
      </c>
      <c r="Q55" s="61">
        <f>IF(C55="盈利收益率",L55,IF(C55="市盈率",M55,IF(C55="市净率",N55,-1)))</f>
        <v>9.52</v>
      </c>
      <c r="R55" s="61">
        <f>IFERROR(IF(C55="盈利收益率",POWER(Q55/J55,I55),POWER(J55/Q55,I55)),0)</f>
        <v>0.90630399999999989</v>
      </c>
      <c r="S55" s="62">
        <f>IF(R55&gt;1,INT(H55*R55),0)</f>
        <v>0</v>
      </c>
      <c r="T55" s="79"/>
      <c r="U55" s="63">
        <f>T55-S55</f>
        <v>0</v>
      </c>
      <c r="V55" s="77">
        <v>43073</v>
      </c>
      <c r="W55" s="80">
        <v>1.5591999999999999</v>
      </c>
    </row>
    <row r="56" spans="1:23" x14ac:dyDescent="0.15">
      <c r="A56" s="74" t="s">
        <v>212</v>
      </c>
      <c r="B56" s="74" t="s">
        <v>55</v>
      </c>
      <c r="C56" s="74" t="s">
        <v>62</v>
      </c>
      <c r="D56" s="76">
        <v>10</v>
      </c>
      <c r="E56" s="75" t="s">
        <v>64</v>
      </c>
      <c r="F56" s="74" t="s">
        <v>213</v>
      </c>
      <c r="G56" s="88" t="s">
        <v>214</v>
      </c>
      <c r="H56" s="75"/>
      <c r="I56" s="76">
        <v>2</v>
      </c>
      <c r="J56" s="76">
        <v>10</v>
      </c>
      <c r="K56" s="77">
        <v>43070</v>
      </c>
      <c r="L56" s="78">
        <v>9.14</v>
      </c>
      <c r="M56" s="78">
        <v>10.94</v>
      </c>
      <c r="N56" s="78">
        <v>1.3</v>
      </c>
      <c r="O56" s="78">
        <v>3.32</v>
      </c>
      <c r="P56" s="78">
        <v>11.88</v>
      </c>
      <c r="Q56" s="61">
        <f>IF(C56="盈利收益率",L56,IF(C56="市盈率",M56,IF(C56="市净率",N56,-1)))</f>
        <v>9.14</v>
      </c>
      <c r="R56" s="61">
        <f>IFERROR(IF(C56="盈利收益率",POWER(Q56/J56,I56),POWER(J56/Q56,I56)),0)</f>
        <v>0.83539600000000003</v>
      </c>
      <c r="S56" s="62">
        <f>IF(R56&gt;1,INT(H56*R56),0)</f>
        <v>0</v>
      </c>
      <c r="T56" s="79"/>
      <c r="U56" s="63">
        <f>T56-S56</f>
        <v>0</v>
      </c>
      <c r="V56" s="77">
        <v>43073</v>
      </c>
      <c r="W56" s="80">
        <v>1.3149999999999999</v>
      </c>
    </row>
    <row r="57" spans="1:23" x14ac:dyDescent="0.15">
      <c r="A57" s="74" t="s">
        <v>212</v>
      </c>
      <c r="B57" s="54" t="s">
        <v>201</v>
      </c>
      <c r="C57" s="74" t="s">
        <v>62</v>
      </c>
      <c r="D57" s="76">
        <v>10</v>
      </c>
      <c r="E57" s="93" t="s">
        <v>64</v>
      </c>
      <c r="F57" s="74" t="s">
        <v>213</v>
      </c>
      <c r="G57" s="55" t="s">
        <v>200</v>
      </c>
      <c r="H57" s="75"/>
      <c r="I57" s="76">
        <v>2</v>
      </c>
      <c r="J57" s="76">
        <v>10</v>
      </c>
      <c r="K57" s="77">
        <v>43070</v>
      </c>
      <c r="L57" s="78">
        <v>9.14</v>
      </c>
      <c r="M57" s="78">
        <v>10.94</v>
      </c>
      <c r="N57" s="78">
        <v>1.3</v>
      </c>
      <c r="O57" s="78">
        <v>3.32</v>
      </c>
      <c r="P57" s="78">
        <v>11.88</v>
      </c>
      <c r="Q57" s="61">
        <f>IF(C57="盈利收益率",L57,IF(C57="市盈率",M57,IF(C57="市净率",N57,-1)))</f>
        <v>9.14</v>
      </c>
      <c r="R57" s="61">
        <f>IFERROR(IF(C57="盈利收益率",POWER(Q57/J57,I57),POWER(J57/Q57,I57)),0)</f>
        <v>0.83539600000000003</v>
      </c>
      <c r="S57" s="62">
        <f>IF(R57&gt;1,INT(H57*R57),0)</f>
        <v>0</v>
      </c>
      <c r="T57" s="79"/>
      <c r="U57" s="63">
        <f>T57-S57</f>
        <v>0</v>
      </c>
      <c r="V57" s="77">
        <v>43073</v>
      </c>
      <c r="W57" s="80">
        <v>1.44</v>
      </c>
    </row>
    <row r="58" spans="1:23" x14ac:dyDescent="0.15">
      <c r="A58" s="74" t="s">
        <v>228</v>
      </c>
      <c r="B58" s="74" t="s">
        <v>105</v>
      </c>
      <c r="C58" s="74" t="s">
        <v>83</v>
      </c>
      <c r="D58" s="76">
        <v>24</v>
      </c>
      <c r="E58" s="75">
        <v>33</v>
      </c>
      <c r="F58" s="74" t="s">
        <v>213</v>
      </c>
      <c r="G58" s="88" t="s">
        <v>229</v>
      </c>
      <c r="H58" s="75"/>
      <c r="I58" s="76">
        <v>2</v>
      </c>
      <c r="J58" s="76">
        <v>24</v>
      </c>
      <c r="K58" s="77">
        <v>43070</v>
      </c>
      <c r="L58" s="78"/>
      <c r="M58" s="78">
        <v>26.45</v>
      </c>
      <c r="N58" s="78">
        <v>3.36</v>
      </c>
      <c r="O58" s="78"/>
      <c r="P58" s="78">
        <v>12.7</v>
      </c>
      <c r="Q58" s="61">
        <f>IF(C58="盈利收益率",L58,IF(C58="市盈率",M58,IF(C58="市净率",N58,-1)))</f>
        <v>26.45</v>
      </c>
      <c r="R58" s="61">
        <f>IFERROR(IF(C58="盈利收益率",POWER(Q58/J58,I58),POWER(J58/Q58,I58)),0)</f>
        <v>0.82332467365396778</v>
      </c>
      <c r="S58" s="62">
        <f>IF(R58&gt;1,INT(H58*R58),0)</f>
        <v>0</v>
      </c>
      <c r="T58" s="79"/>
      <c r="U58" s="63">
        <f>T58-S58</f>
        <v>0</v>
      </c>
      <c r="V58" s="77">
        <v>43073</v>
      </c>
      <c r="W58" s="80">
        <v>1.0607</v>
      </c>
    </row>
    <row r="59" spans="1:23" x14ac:dyDescent="0.15">
      <c r="A59" s="74" t="s">
        <v>231</v>
      </c>
      <c r="B59" s="74" t="s">
        <v>108</v>
      </c>
      <c r="C59" s="74" t="s">
        <v>83</v>
      </c>
      <c r="D59" s="76">
        <v>23</v>
      </c>
      <c r="E59" s="75">
        <v>35</v>
      </c>
      <c r="F59" s="74" t="s">
        <v>232</v>
      </c>
      <c r="G59" s="88" t="s">
        <v>233</v>
      </c>
      <c r="H59" s="75"/>
      <c r="I59" s="76">
        <v>2</v>
      </c>
      <c r="J59" s="76">
        <v>23</v>
      </c>
      <c r="K59" s="77">
        <v>43070</v>
      </c>
      <c r="L59" s="78"/>
      <c r="M59" s="78">
        <v>30.16</v>
      </c>
      <c r="N59" s="78">
        <v>5</v>
      </c>
      <c r="O59" s="78"/>
      <c r="P59" s="78">
        <v>16.57</v>
      </c>
      <c r="Q59" s="61">
        <f>IF(C59="盈利收益率",L59,IF(C59="市盈率",M59,IF(C59="市净率",N59,-1)))</f>
        <v>30.16</v>
      </c>
      <c r="R59" s="61">
        <f>IFERROR(IF(C59="盈利收益率",POWER(Q59/J59,I59),POWER(J59/Q59,I59)),0)</f>
        <v>0.58155795087561302</v>
      </c>
      <c r="S59" s="62">
        <f>IF(R59&gt;1,INT(H59*R59),0)</f>
        <v>0</v>
      </c>
      <c r="T59" s="79"/>
      <c r="U59" s="63">
        <f>T59-S59</f>
        <v>0</v>
      </c>
      <c r="V59" s="77">
        <v>43073</v>
      </c>
      <c r="W59" s="80">
        <v>1.4540999999999999</v>
      </c>
    </row>
    <row r="60" spans="1:23" x14ac:dyDescent="0.15">
      <c r="A60" s="74" t="s">
        <v>227</v>
      </c>
      <c r="B60" s="74" t="s">
        <v>142</v>
      </c>
      <c r="C60" s="74" t="s">
        <v>83</v>
      </c>
      <c r="D60" s="76">
        <v>33</v>
      </c>
      <c r="E60" s="75">
        <v>40</v>
      </c>
      <c r="F60" s="74" t="s">
        <v>213</v>
      </c>
      <c r="G60" s="88" t="s">
        <v>227</v>
      </c>
      <c r="H60" s="75"/>
      <c r="I60" s="76">
        <v>2</v>
      </c>
      <c r="J60" s="76">
        <v>31</v>
      </c>
      <c r="K60" s="77">
        <v>43102</v>
      </c>
      <c r="L60" s="78"/>
      <c r="M60" s="78">
        <v>28.52</v>
      </c>
      <c r="N60" s="78">
        <v>2.1</v>
      </c>
      <c r="O60" s="78"/>
      <c r="P60" s="78">
        <v>7.37</v>
      </c>
      <c r="Q60" s="61">
        <f>IF(C60="盈利收益率",L60,IF(C60="市盈率",M60,IF(C60="市净率",N60,-1)))</f>
        <v>28.52</v>
      </c>
      <c r="R60" s="61">
        <f>IFERROR(IF(C60="盈利收益率",POWER(Q60/J60,I60),POWER(J60/Q60,I60)),0)</f>
        <v>1.1814744801512287</v>
      </c>
      <c r="S60" s="62">
        <f>IF(R60&gt;1,INT(H60*R60),0)</f>
        <v>0</v>
      </c>
      <c r="T60" s="79"/>
      <c r="U60" s="63">
        <f>T60-S60</f>
        <v>0</v>
      </c>
      <c r="V60" s="77">
        <v>43103</v>
      </c>
      <c r="W60" s="80">
        <v>1.0516000000000001</v>
      </c>
    </row>
    <row r="61" spans="1:23" x14ac:dyDescent="0.15">
      <c r="A61" s="74" t="s">
        <v>222</v>
      </c>
      <c r="B61" s="74" t="s">
        <v>82</v>
      </c>
      <c r="C61" s="74" t="s">
        <v>83</v>
      </c>
      <c r="D61" s="76">
        <v>15</v>
      </c>
      <c r="E61" s="75">
        <v>25</v>
      </c>
      <c r="F61" s="74" t="s">
        <v>223</v>
      </c>
      <c r="G61" s="88" t="s">
        <v>223</v>
      </c>
      <c r="H61" s="75"/>
      <c r="I61" s="76">
        <v>2</v>
      </c>
      <c r="J61" s="76">
        <v>15</v>
      </c>
      <c r="K61" s="77">
        <v>43102</v>
      </c>
      <c r="L61" s="78"/>
      <c r="M61" s="78">
        <v>14.22</v>
      </c>
      <c r="N61" s="78">
        <v>1.91</v>
      </c>
      <c r="O61" s="78">
        <v>3.09</v>
      </c>
      <c r="P61" s="78">
        <v>13.43</v>
      </c>
      <c r="Q61" s="61">
        <f>IF(C61="盈利收益率",L61,IF(C61="市盈率",M61,IF(C61="市净率",N61,-1)))</f>
        <v>14.22</v>
      </c>
      <c r="R61" s="61">
        <f>IFERROR(IF(C61="盈利收益率",POWER(Q61/J61,I61),POWER(J61/Q61,I61)),0)</f>
        <v>1.1127134184336556</v>
      </c>
      <c r="S61" s="62">
        <f>IF(R61&gt;1,INT(H61*R61),0)</f>
        <v>0</v>
      </c>
      <c r="T61" s="79"/>
      <c r="U61" s="63">
        <f>T61-S61</f>
        <v>0</v>
      </c>
      <c r="V61" s="77">
        <v>43103</v>
      </c>
      <c r="W61" s="80">
        <v>1.1153</v>
      </c>
    </row>
    <row r="62" spans="1:23" x14ac:dyDescent="0.15">
      <c r="A62" s="74" t="s">
        <v>224</v>
      </c>
      <c r="B62" s="74" t="s">
        <v>162</v>
      </c>
      <c r="C62" s="74" t="s">
        <v>83</v>
      </c>
      <c r="D62" s="76">
        <v>33</v>
      </c>
      <c r="E62" s="75">
        <v>40</v>
      </c>
      <c r="F62" s="74" t="s">
        <v>225</v>
      </c>
      <c r="G62" s="88" t="s">
        <v>226</v>
      </c>
      <c r="H62" s="75"/>
      <c r="I62" s="76">
        <v>2</v>
      </c>
      <c r="J62" s="76">
        <v>31</v>
      </c>
      <c r="K62" s="77">
        <v>43102</v>
      </c>
      <c r="L62" s="78"/>
      <c r="M62" s="78">
        <v>30.15</v>
      </c>
      <c r="N62" s="78">
        <v>2.56</v>
      </c>
      <c r="O62" s="78"/>
      <c r="P62" s="78">
        <v>8.49</v>
      </c>
      <c r="Q62" s="61">
        <f>IF(C62="盈利收益率",L62,IF(C62="市盈率",M62,IF(C62="市净率",N62,-1)))</f>
        <v>30.15</v>
      </c>
      <c r="R62" s="61">
        <f>IFERROR(IF(C62="盈利收益率",POWER(Q62/J62,I62),POWER(J62/Q62,I62)),0)</f>
        <v>1.0571795527613452</v>
      </c>
      <c r="S62" s="62">
        <f>IF(R62&gt;1,INT(H62*R62),0)</f>
        <v>0</v>
      </c>
      <c r="T62" s="79"/>
      <c r="U62" s="63">
        <f>T62-S62</f>
        <v>0</v>
      </c>
      <c r="V62" s="77">
        <v>43103</v>
      </c>
      <c r="W62" s="80">
        <v>2.4116</v>
      </c>
    </row>
    <row r="63" spans="1:23" x14ac:dyDescent="0.15">
      <c r="A63" s="74" t="s">
        <v>207</v>
      </c>
      <c r="B63" s="74" t="s">
        <v>53</v>
      </c>
      <c r="C63" s="74" t="s">
        <v>62</v>
      </c>
      <c r="D63" s="76">
        <v>10</v>
      </c>
      <c r="E63" s="75" t="s">
        <v>64</v>
      </c>
      <c r="F63" s="74" t="s">
        <v>208</v>
      </c>
      <c r="G63" s="88" t="s">
        <v>208</v>
      </c>
      <c r="H63" s="75"/>
      <c r="I63" s="76">
        <v>2</v>
      </c>
      <c r="J63" s="76">
        <v>10</v>
      </c>
      <c r="K63" s="77">
        <v>43102</v>
      </c>
      <c r="L63" s="78">
        <v>10.16</v>
      </c>
      <c r="M63" s="78">
        <v>9.85</v>
      </c>
      <c r="N63" s="78">
        <v>1.1399999999999999</v>
      </c>
      <c r="O63" s="78">
        <v>3.18</v>
      </c>
      <c r="P63" s="78">
        <v>11.58</v>
      </c>
      <c r="Q63" s="61">
        <f>IF(C63="盈利收益率",L63,IF(C63="市盈率",M63,IF(C63="市净率",N63,-1)))</f>
        <v>10.16</v>
      </c>
      <c r="R63" s="61">
        <f>IFERROR(IF(C63="盈利收益率",POWER(Q63/J63,I63),POWER(J63/Q63,I63)),0)</f>
        <v>1.0322560000000001</v>
      </c>
      <c r="S63" s="62">
        <f>IF(R63&gt;1,INT(H63*R63),0)</f>
        <v>0</v>
      </c>
      <c r="T63" s="79"/>
      <c r="U63" s="63">
        <f>T63-S63</f>
        <v>0</v>
      </c>
      <c r="V63" s="77">
        <v>43103</v>
      </c>
      <c r="W63" s="80">
        <v>1.228</v>
      </c>
    </row>
    <row r="64" spans="1:23" x14ac:dyDescent="0.15">
      <c r="A64" s="74" t="s">
        <v>212</v>
      </c>
      <c r="B64" s="74" t="s">
        <v>55</v>
      </c>
      <c r="C64" s="74" t="s">
        <v>62</v>
      </c>
      <c r="D64" s="76">
        <v>10</v>
      </c>
      <c r="E64" s="75" t="s">
        <v>64</v>
      </c>
      <c r="F64" s="74" t="s">
        <v>213</v>
      </c>
      <c r="G64" s="88" t="s">
        <v>214</v>
      </c>
      <c r="H64" s="75"/>
      <c r="I64" s="76">
        <v>2</v>
      </c>
      <c r="J64" s="76">
        <v>10</v>
      </c>
      <c r="K64" s="77">
        <v>43102</v>
      </c>
      <c r="L64" s="78">
        <v>9.84</v>
      </c>
      <c r="M64" s="78">
        <v>10.16</v>
      </c>
      <c r="N64" s="78">
        <v>1.32</v>
      </c>
      <c r="O64" s="78">
        <v>3.55</v>
      </c>
      <c r="P64" s="78">
        <v>13.01</v>
      </c>
      <c r="Q64" s="61">
        <f>IF(C64="盈利收益率",L64,IF(C64="市盈率",M64,IF(C64="市净率",N64,-1)))</f>
        <v>9.84</v>
      </c>
      <c r="R64" s="61">
        <f>IFERROR(IF(C64="盈利收益率",POWER(Q64/J64,I64),POWER(J64/Q64,I64)),0)</f>
        <v>0.96825600000000001</v>
      </c>
      <c r="S64" s="62">
        <f>IF(R64&gt;1,INT(H64*R64),0)</f>
        <v>0</v>
      </c>
      <c r="T64" s="79"/>
      <c r="U64" s="63">
        <f>T64-S64</f>
        <v>0</v>
      </c>
      <c r="V64" s="77">
        <v>43103</v>
      </c>
      <c r="W64" s="80">
        <v>1.349</v>
      </c>
    </row>
    <row r="65" spans="1:23" x14ac:dyDescent="0.15">
      <c r="A65" s="74" t="s">
        <v>212</v>
      </c>
      <c r="B65" s="54" t="s">
        <v>201</v>
      </c>
      <c r="C65" s="74" t="s">
        <v>62</v>
      </c>
      <c r="D65" s="76">
        <v>10</v>
      </c>
      <c r="E65" s="93" t="s">
        <v>64</v>
      </c>
      <c r="F65" s="74" t="s">
        <v>213</v>
      </c>
      <c r="G65" s="55" t="s">
        <v>200</v>
      </c>
      <c r="H65" s="75"/>
      <c r="I65" s="76">
        <v>2</v>
      </c>
      <c r="J65" s="76">
        <v>10</v>
      </c>
      <c r="K65" s="77">
        <v>43102</v>
      </c>
      <c r="L65" s="78">
        <v>9.84</v>
      </c>
      <c r="M65" s="78">
        <v>10.16</v>
      </c>
      <c r="N65" s="78">
        <v>1.32</v>
      </c>
      <c r="O65" s="78">
        <v>3.55</v>
      </c>
      <c r="P65" s="78">
        <v>13.01</v>
      </c>
      <c r="Q65" s="61">
        <f>IF(C65="盈利收益率",L65,IF(C65="市盈率",M65,IF(C65="市净率",N65,-1)))</f>
        <v>9.84</v>
      </c>
      <c r="R65" s="61">
        <f>IFERROR(IF(C65="盈利收益率",POWER(Q65/J65,I65),POWER(J65/Q65,I65)),0)</f>
        <v>0.96825600000000001</v>
      </c>
      <c r="S65" s="62">
        <f>IF(R65&gt;1,INT(H65*R65),0)</f>
        <v>0</v>
      </c>
      <c r="T65" s="79"/>
      <c r="U65" s="63">
        <f>T65-S65</f>
        <v>0</v>
      </c>
      <c r="V65" s="77">
        <v>43103</v>
      </c>
      <c r="W65" s="80">
        <v>1.5349999999999999</v>
      </c>
    </row>
    <row r="66" spans="1:23" x14ac:dyDescent="0.15">
      <c r="A66" s="74" t="s">
        <v>215</v>
      </c>
      <c r="B66" s="74" t="s">
        <v>56</v>
      </c>
      <c r="C66" s="74" t="s">
        <v>62</v>
      </c>
      <c r="D66" s="76">
        <v>10</v>
      </c>
      <c r="E66" s="75" t="s">
        <v>64</v>
      </c>
      <c r="F66" s="74" t="s">
        <v>213</v>
      </c>
      <c r="G66" s="88" t="s">
        <v>216</v>
      </c>
      <c r="H66" s="75"/>
      <c r="I66" s="76">
        <v>2</v>
      </c>
      <c r="J66" s="76">
        <v>10</v>
      </c>
      <c r="K66" s="77">
        <v>43102</v>
      </c>
      <c r="L66" s="78">
        <v>8.92</v>
      </c>
      <c r="M66" s="78">
        <v>11.21</v>
      </c>
      <c r="N66" s="78">
        <v>1.33</v>
      </c>
      <c r="O66" s="78">
        <v>2.85</v>
      </c>
      <c r="P66" s="78">
        <v>11.86</v>
      </c>
      <c r="Q66" s="61">
        <f>IF(C66="盈利收益率",L66,IF(C66="市盈率",M66,IF(C66="市净率",N66,-1)))</f>
        <v>8.92</v>
      </c>
      <c r="R66" s="61">
        <f>IFERROR(IF(C66="盈利收益率",POWER(Q66/J66,I66),POWER(J66/Q66,I66)),0)</f>
        <v>0.79566400000000004</v>
      </c>
      <c r="S66" s="62">
        <f>IF(R66&gt;1,INT(H66*R66),0)</f>
        <v>0</v>
      </c>
      <c r="T66" s="79"/>
      <c r="U66" s="63">
        <f>T66-S66</f>
        <v>0</v>
      </c>
      <c r="V66" s="77">
        <v>43103</v>
      </c>
      <c r="W66" s="80">
        <v>1.5814999999999999</v>
      </c>
    </row>
    <row r="67" spans="1:23" x14ac:dyDescent="0.15">
      <c r="A67" s="74" t="s">
        <v>228</v>
      </c>
      <c r="B67" s="74" t="s">
        <v>105</v>
      </c>
      <c r="C67" s="74" t="s">
        <v>83</v>
      </c>
      <c r="D67" s="76">
        <v>24</v>
      </c>
      <c r="E67" s="75">
        <v>33</v>
      </c>
      <c r="F67" s="74" t="s">
        <v>213</v>
      </c>
      <c r="G67" s="88" t="s">
        <v>229</v>
      </c>
      <c r="H67" s="75"/>
      <c r="I67" s="76">
        <v>2</v>
      </c>
      <c r="J67" s="76">
        <v>24</v>
      </c>
      <c r="K67" s="77">
        <v>43102</v>
      </c>
      <c r="L67" s="78"/>
      <c r="M67" s="78">
        <v>27.26</v>
      </c>
      <c r="N67" s="78">
        <v>3.53</v>
      </c>
      <c r="O67" s="78"/>
      <c r="P67" s="78">
        <v>12.95</v>
      </c>
      <c r="Q67" s="61">
        <f>IF(C67="盈利收益率",L67,IF(C67="市盈率",M67,IF(C67="市净率",N67,-1)))</f>
        <v>27.26</v>
      </c>
      <c r="R67" s="61">
        <f>IFERROR(IF(C67="盈利收益率",POWER(Q67/J67,I67),POWER(J67/Q67,I67)),0)</f>
        <v>0.77512327958965821</v>
      </c>
      <c r="S67" s="62">
        <f>IF(R67&gt;1,INT(H67*R67),0)</f>
        <v>0</v>
      </c>
      <c r="T67" s="79"/>
      <c r="U67" s="63">
        <f>T67-S67</f>
        <v>0</v>
      </c>
      <c r="V67" s="77">
        <v>43103</v>
      </c>
      <c r="W67" s="80">
        <v>1.0938000000000001</v>
      </c>
    </row>
    <row r="68" spans="1:23" x14ac:dyDescent="0.15">
      <c r="A68" s="74" t="s">
        <v>231</v>
      </c>
      <c r="B68" s="74" t="s">
        <v>108</v>
      </c>
      <c r="C68" s="74" t="s">
        <v>83</v>
      </c>
      <c r="D68" s="76">
        <v>23</v>
      </c>
      <c r="E68" s="75">
        <v>35</v>
      </c>
      <c r="F68" s="74" t="s">
        <v>232</v>
      </c>
      <c r="G68" s="88" t="s">
        <v>233</v>
      </c>
      <c r="H68" s="75"/>
      <c r="I68" s="76">
        <v>2</v>
      </c>
      <c r="J68" s="76">
        <v>23</v>
      </c>
      <c r="K68" s="77">
        <v>43102</v>
      </c>
      <c r="L68" s="78"/>
      <c r="M68" s="78">
        <v>33.200000000000003</v>
      </c>
      <c r="N68" s="78">
        <v>5.47</v>
      </c>
      <c r="O68" s="78"/>
      <c r="P68" s="78">
        <v>16.46</v>
      </c>
      <c r="Q68" s="61">
        <f>IF(C68="盈利收益率",L68,IF(C68="市盈率",M68,IF(C68="市净率",N68,-1)))</f>
        <v>33.200000000000003</v>
      </c>
      <c r="R68" s="61">
        <f>IFERROR(IF(C68="盈利收益率",POWER(Q68/J68,I68),POWER(J68/Q68,I68)),0)</f>
        <v>0.47993177529394682</v>
      </c>
      <c r="S68" s="62">
        <f>IF(R68&gt;1,INT(H68*R68),0)</f>
        <v>0</v>
      </c>
      <c r="T68" s="79"/>
      <c r="U68" s="63">
        <f>T68-S68</f>
        <v>0</v>
      </c>
      <c r="V68" s="77">
        <v>43103</v>
      </c>
      <c r="W68" s="80">
        <v>1.5802</v>
      </c>
    </row>
    <row r="69" spans="1:23" x14ac:dyDescent="0.15">
      <c r="A69" s="74" t="s">
        <v>219</v>
      </c>
      <c r="B69" s="74" t="s">
        <v>134</v>
      </c>
      <c r="C69" s="74" t="s">
        <v>83</v>
      </c>
      <c r="D69" s="76">
        <v>24</v>
      </c>
      <c r="E69" s="75">
        <v>29</v>
      </c>
      <c r="F69" s="74" t="s">
        <v>220</v>
      </c>
      <c r="G69" s="88" t="s">
        <v>221</v>
      </c>
      <c r="H69" s="75"/>
      <c r="I69" s="76">
        <v>2</v>
      </c>
      <c r="J69" s="76">
        <v>24</v>
      </c>
      <c r="K69" s="77">
        <v>43132</v>
      </c>
      <c r="L69" s="78"/>
      <c r="M69" s="78">
        <v>21.04</v>
      </c>
      <c r="N69" s="78">
        <v>2.61</v>
      </c>
      <c r="O69" s="78">
        <v>1.68</v>
      </c>
      <c r="P69" s="78">
        <v>12.42</v>
      </c>
      <c r="Q69" s="61">
        <f>IF(C69="盈利收益率",L69,IF(C69="市盈率",M69,IF(C69="市净率",N69,-1)))</f>
        <v>21.04</v>
      </c>
      <c r="R69" s="61">
        <f>IFERROR(IF(C69="盈利收益率",POWER(Q69/J69,I69),POWER(J69/Q69,I69)),0)</f>
        <v>1.3011609246916971</v>
      </c>
      <c r="S69" s="62">
        <f>IF(R69&gt;1,INT(H69*R69),0)</f>
        <v>0</v>
      </c>
      <c r="T69" s="79"/>
      <c r="U69" s="63">
        <f>T69-S69</f>
        <v>0</v>
      </c>
      <c r="V69" s="77">
        <v>43133</v>
      </c>
      <c r="W69" s="80">
        <v>2.1255999999999999</v>
      </c>
    </row>
    <row r="70" spans="1:23" x14ac:dyDescent="0.15">
      <c r="A70" s="74" t="s">
        <v>227</v>
      </c>
      <c r="B70" s="74" t="s">
        <v>142</v>
      </c>
      <c r="C70" s="74" t="s">
        <v>83</v>
      </c>
      <c r="D70" s="76">
        <v>33</v>
      </c>
      <c r="E70" s="75">
        <v>40</v>
      </c>
      <c r="F70" s="74" t="s">
        <v>213</v>
      </c>
      <c r="G70" s="88" t="s">
        <v>227</v>
      </c>
      <c r="H70" s="75"/>
      <c r="I70" s="76">
        <v>2</v>
      </c>
      <c r="J70" s="76">
        <v>31</v>
      </c>
      <c r="K70" s="77">
        <v>43132</v>
      </c>
      <c r="L70" s="78"/>
      <c r="M70" s="78">
        <v>27.19</v>
      </c>
      <c r="N70" s="78">
        <v>2</v>
      </c>
      <c r="O70" s="78"/>
      <c r="P70" s="78">
        <v>7.37</v>
      </c>
      <c r="Q70" s="61">
        <f>IF(C70="盈利收益率",L70,IF(C70="市盈率",M70,IF(C70="市净率",N70,-1)))</f>
        <v>27.19</v>
      </c>
      <c r="R70" s="61">
        <f>IFERROR(IF(C70="盈利收益率",POWER(Q70/J70,I70),POWER(J70/Q70,I70)),0)</f>
        <v>1.299885120454443</v>
      </c>
      <c r="S70" s="62">
        <f>IF(R70&gt;1,INT(H70*R70),0)</f>
        <v>0</v>
      </c>
      <c r="T70" s="79"/>
      <c r="U70" s="63">
        <f>T70-S70</f>
        <v>0</v>
      </c>
      <c r="V70" s="77">
        <v>43133</v>
      </c>
      <c r="W70" s="80">
        <v>0.99519999999999997</v>
      </c>
    </row>
    <row r="71" spans="1:23" x14ac:dyDescent="0.15">
      <c r="A71" s="74" t="s">
        <v>224</v>
      </c>
      <c r="B71" s="74" t="s">
        <v>162</v>
      </c>
      <c r="C71" s="74" t="s">
        <v>83</v>
      </c>
      <c r="D71" s="76">
        <v>33</v>
      </c>
      <c r="E71" s="75">
        <v>40</v>
      </c>
      <c r="F71" s="74" t="s">
        <v>225</v>
      </c>
      <c r="G71" s="88" t="s">
        <v>226</v>
      </c>
      <c r="H71" s="75"/>
      <c r="I71" s="76">
        <v>2</v>
      </c>
      <c r="J71" s="76">
        <v>31</v>
      </c>
      <c r="K71" s="77">
        <v>43132</v>
      </c>
      <c r="L71" s="78"/>
      <c r="M71" s="78">
        <v>28.73</v>
      </c>
      <c r="N71" s="78">
        <v>2.44</v>
      </c>
      <c r="O71" s="78"/>
      <c r="P71" s="78">
        <v>8.49</v>
      </c>
      <c r="Q71" s="61">
        <f>IF(C71="盈利收益率",L71,IF(C71="市盈率",M71,IF(C71="市净率",N71,-1)))</f>
        <v>28.73</v>
      </c>
      <c r="R71" s="61">
        <f>IFERROR(IF(C71="盈利收益率",POWER(Q71/J71,I71),POWER(J71/Q71,I71)),0)</f>
        <v>1.1642657874622504</v>
      </c>
      <c r="S71" s="62">
        <f>IF(R71&gt;1,INT(H71*R71),0)</f>
        <v>0</v>
      </c>
      <c r="T71" s="79"/>
      <c r="U71" s="63">
        <f>T71-S71</f>
        <v>0</v>
      </c>
      <c r="V71" s="77">
        <v>43133</v>
      </c>
      <c r="W71" s="80">
        <v>2.3134000000000001</v>
      </c>
    </row>
    <row r="72" spans="1:23" x14ac:dyDescent="0.15">
      <c r="A72" s="74" t="s">
        <v>217</v>
      </c>
      <c r="B72" s="74" t="s">
        <v>130</v>
      </c>
      <c r="C72" s="74" t="s">
        <v>83</v>
      </c>
      <c r="D72" s="76">
        <v>13</v>
      </c>
      <c r="E72" s="75" t="s">
        <v>131</v>
      </c>
      <c r="F72" s="74"/>
      <c r="G72" s="88" t="s">
        <v>218</v>
      </c>
      <c r="H72" s="75"/>
      <c r="I72" s="76">
        <v>2</v>
      </c>
      <c r="J72" s="76">
        <v>13</v>
      </c>
      <c r="K72" s="77">
        <v>43132</v>
      </c>
      <c r="L72" s="78"/>
      <c r="M72" s="78">
        <v>12.08</v>
      </c>
      <c r="N72" s="78">
        <v>1.44</v>
      </c>
      <c r="O72" s="78">
        <v>2.64</v>
      </c>
      <c r="P72" s="78">
        <v>11.93</v>
      </c>
      <c r="Q72" s="61">
        <f>IF(C72="盈利收益率",L72,IF(C72="市盈率",M72,IF(C72="市净率",N72,-1)))</f>
        <v>12.08</v>
      </c>
      <c r="R72" s="61">
        <f>IFERROR(IF(C72="盈利收益率",POWER(Q72/J72,I72),POWER(J72/Q72,I72)),0)</f>
        <v>1.1581180649971494</v>
      </c>
      <c r="S72" s="62">
        <f>IF(R72&gt;1,INT(H72*R72),0)</f>
        <v>0</v>
      </c>
      <c r="T72" s="79"/>
      <c r="U72" s="63">
        <f>T72-S72</f>
        <v>0</v>
      </c>
      <c r="V72" s="77">
        <v>43133</v>
      </c>
      <c r="W72" s="80">
        <v>1.8097000000000001</v>
      </c>
    </row>
    <row r="73" spans="1:23" x14ac:dyDescent="0.15">
      <c r="A73" s="74" t="s">
        <v>222</v>
      </c>
      <c r="B73" s="74" t="s">
        <v>82</v>
      </c>
      <c r="C73" s="74" t="s">
        <v>83</v>
      </c>
      <c r="D73" s="76">
        <v>15</v>
      </c>
      <c r="E73" s="75">
        <v>25</v>
      </c>
      <c r="F73" s="74" t="s">
        <v>223</v>
      </c>
      <c r="G73" s="88" t="s">
        <v>223</v>
      </c>
      <c r="H73" s="75"/>
      <c r="I73" s="76">
        <v>2</v>
      </c>
      <c r="J73" s="76">
        <v>15</v>
      </c>
      <c r="K73" s="77">
        <v>43132</v>
      </c>
      <c r="L73" s="78"/>
      <c r="M73" s="78">
        <v>14.45</v>
      </c>
      <c r="N73" s="78">
        <v>1.94</v>
      </c>
      <c r="O73" s="78">
        <v>3.18</v>
      </c>
      <c r="P73" s="78">
        <v>13.43</v>
      </c>
      <c r="Q73" s="61">
        <f>IF(C73="盈利收益率",L73,IF(C73="市盈率",M73,IF(C73="市净率",N73,-1)))</f>
        <v>14.45</v>
      </c>
      <c r="R73" s="61">
        <f>IFERROR(IF(C73="盈利收益率",POWER(Q73/J73,I73),POWER(J73/Q73,I73)),0)</f>
        <v>1.0775733049173264</v>
      </c>
      <c r="S73" s="62">
        <f>IF(R73&gt;1,INT(H73*R73),0)</f>
        <v>0</v>
      </c>
      <c r="T73" s="79"/>
      <c r="U73" s="63">
        <f>T73-S73</f>
        <v>0</v>
      </c>
      <c r="V73" s="77">
        <v>43133</v>
      </c>
      <c r="W73" s="80">
        <v>1.1359999999999999</v>
      </c>
    </row>
    <row r="74" spans="1:23" x14ac:dyDescent="0.15">
      <c r="A74" s="74" t="s">
        <v>207</v>
      </c>
      <c r="B74" s="74" t="s">
        <v>53</v>
      </c>
      <c r="C74" s="74" t="s">
        <v>62</v>
      </c>
      <c r="D74" s="76">
        <v>10</v>
      </c>
      <c r="E74" s="75" t="s">
        <v>64</v>
      </c>
      <c r="F74" s="74" t="s">
        <v>208</v>
      </c>
      <c r="G74" s="88" t="s">
        <v>208</v>
      </c>
      <c r="H74" s="75"/>
      <c r="I74" s="76">
        <v>2</v>
      </c>
      <c r="J74" s="76">
        <v>10</v>
      </c>
      <c r="K74" s="77">
        <v>43132</v>
      </c>
      <c r="L74" s="78">
        <v>9.4600000000000009</v>
      </c>
      <c r="M74" s="78">
        <v>10.57</v>
      </c>
      <c r="N74" s="78">
        <v>1.21</v>
      </c>
      <c r="O74" s="78">
        <v>2.93</v>
      </c>
      <c r="P74" s="78">
        <v>11.42</v>
      </c>
      <c r="Q74" s="61">
        <f>IF(C74="盈利收益率",L74,IF(C74="市盈率",M74,IF(C74="市净率",N74,-1)))</f>
        <v>9.4600000000000009</v>
      </c>
      <c r="R74" s="61">
        <f>IFERROR(IF(C74="盈利收益率",POWER(Q74/J74,I74),POWER(J74/Q74,I74)),0)</f>
        <v>0.89491600000000016</v>
      </c>
      <c r="S74" s="62">
        <f>IF(R74&gt;1,INT(H74*R74),0)</f>
        <v>0</v>
      </c>
      <c r="T74" s="79"/>
      <c r="U74" s="63">
        <f>T74-S74</f>
        <v>0</v>
      </c>
      <c r="V74" s="77">
        <v>43133</v>
      </c>
      <c r="W74" s="80">
        <v>1.3140000000000001</v>
      </c>
    </row>
    <row r="75" spans="1:23" x14ac:dyDescent="0.15">
      <c r="A75" s="74" t="s">
        <v>212</v>
      </c>
      <c r="B75" s="74" t="s">
        <v>55</v>
      </c>
      <c r="C75" s="74" t="s">
        <v>62</v>
      </c>
      <c r="D75" s="76">
        <v>10</v>
      </c>
      <c r="E75" s="75" t="s">
        <v>64</v>
      </c>
      <c r="F75" s="74" t="s">
        <v>213</v>
      </c>
      <c r="G75" s="88" t="s">
        <v>214</v>
      </c>
      <c r="H75" s="75"/>
      <c r="I75" s="76">
        <v>2</v>
      </c>
      <c r="J75" s="76">
        <v>10</v>
      </c>
      <c r="K75" s="77">
        <v>43132</v>
      </c>
      <c r="L75" s="78">
        <v>8.9700000000000006</v>
      </c>
      <c r="M75" s="78">
        <v>11.15</v>
      </c>
      <c r="N75" s="78">
        <v>1.34</v>
      </c>
      <c r="O75" s="78">
        <v>3.14</v>
      </c>
      <c r="P75" s="78">
        <v>11.97</v>
      </c>
      <c r="Q75" s="61">
        <f>IF(C75="盈利收益率",L75,IF(C75="市盈率",M75,IF(C75="市净率",N75,-1)))</f>
        <v>8.9700000000000006</v>
      </c>
      <c r="R75" s="61">
        <f>IFERROR(IF(C75="盈利收益率",POWER(Q75/J75,I75),POWER(J75/Q75,I75)),0)</f>
        <v>0.80460900000000002</v>
      </c>
      <c r="S75" s="62">
        <f>IF(R75&gt;1,INT(H75*R75),0)</f>
        <v>0</v>
      </c>
      <c r="T75" s="79"/>
      <c r="U75" s="63">
        <f>T75-S75</f>
        <v>0</v>
      </c>
      <c r="V75" s="77">
        <v>43133</v>
      </c>
      <c r="W75" s="80">
        <v>1.2190000000000001</v>
      </c>
    </row>
    <row r="76" spans="1:23" x14ac:dyDescent="0.15">
      <c r="A76" s="74" t="s">
        <v>212</v>
      </c>
      <c r="B76" s="54" t="s">
        <v>201</v>
      </c>
      <c r="C76" s="74" t="s">
        <v>62</v>
      </c>
      <c r="D76" s="76">
        <v>10</v>
      </c>
      <c r="E76" s="93" t="s">
        <v>64</v>
      </c>
      <c r="F76" s="74" t="s">
        <v>213</v>
      </c>
      <c r="G76" s="55" t="s">
        <v>200</v>
      </c>
      <c r="H76" s="75"/>
      <c r="I76" s="76">
        <v>2</v>
      </c>
      <c r="J76" s="76">
        <v>10</v>
      </c>
      <c r="K76" s="77">
        <v>43132</v>
      </c>
      <c r="L76" s="78">
        <v>8.9700000000000006</v>
      </c>
      <c r="M76" s="78">
        <v>11.15</v>
      </c>
      <c r="N76" s="78">
        <v>1.34</v>
      </c>
      <c r="O76" s="78">
        <v>3.14</v>
      </c>
      <c r="P76" s="78">
        <v>11.97</v>
      </c>
      <c r="Q76" s="61">
        <f>IF(C76="盈利收益率",L76,IF(C76="市盈率",M76,IF(C76="市净率",N76,-1)))</f>
        <v>8.9700000000000006</v>
      </c>
      <c r="R76" s="61">
        <f>IFERROR(IF(C76="盈利收益率",POWER(Q76/J76,I76),POWER(J76/Q76,I76)),0)</f>
        <v>0.80460900000000002</v>
      </c>
      <c r="S76" s="62">
        <f>IF(R76&gt;1,INT(H76*R76),0)</f>
        <v>0</v>
      </c>
      <c r="T76" s="79"/>
      <c r="U76" s="63">
        <f>T76-S76</f>
        <v>0</v>
      </c>
      <c r="V76" s="77">
        <v>43133</v>
      </c>
      <c r="W76" s="80">
        <v>1.6240000000000001</v>
      </c>
    </row>
    <row r="77" spans="1:23" x14ac:dyDescent="0.15">
      <c r="A77" s="74" t="s">
        <v>228</v>
      </c>
      <c r="B77" s="74" t="s">
        <v>105</v>
      </c>
      <c r="C77" s="74" t="s">
        <v>83</v>
      </c>
      <c r="D77" s="76">
        <v>24</v>
      </c>
      <c r="E77" s="75">
        <v>33</v>
      </c>
      <c r="F77" s="74" t="s">
        <v>213</v>
      </c>
      <c r="G77" s="88" t="s">
        <v>229</v>
      </c>
      <c r="H77" s="75"/>
      <c r="I77" s="76">
        <v>2</v>
      </c>
      <c r="J77" s="76">
        <v>24</v>
      </c>
      <c r="K77" s="77">
        <v>43132</v>
      </c>
      <c r="L77" s="78"/>
      <c r="M77" s="78">
        <v>27.18</v>
      </c>
      <c r="N77" s="78">
        <v>3.53</v>
      </c>
      <c r="O77" s="78"/>
      <c r="P77" s="78">
        <v>12.97</v>
      </c>
      <c r="Q77" s="61">
        <f>IF(C77="盈利收益率",L77,IF(C77="市盈率",M77,IF(C77="市净率",N77,-1)))</f>
        <v>27.18</v>
      </c>
      <c r="R77" s="61">
        <f>IFERROR(IF(C77="盈利收益率",POWER(Q77/J77,I77),POWER(J77/Q77,I77)),0)</f>
        <v>0.77969289845961909</v>
      </c>
      <c r="S77" s="62">
        <f>IF(R77&gt;1,INT(H77*R77),0)</f>
        <v>0</v>
      </c>
      <c r="T77" s="79"/>
      <c r="U77" s="63">
        <f>T77-S77</f>
        <v>0</v>
      </c>
      <c r="V77" s="77">
        <v>43133</v>
      </c>
      <c r="W77" s="80">
        <v>1.0686</v>
      </c>
    </row>
    <row r="78" spans="1:23" x14ac:dyDescent="0.15">
      <c r="A78" s="74" t="s">
        <v>215</v>
      </c>
      <c r="B78" s="74" t="s">
        <v>56</v>
      </c>
      <c r="C78" s="74" t="s">
        <v>62</v>
      </c>
      <c r="D78" s="76">
        <v>10</v>
      </c>
      <c r="E78" s="75" t="s">
        <v>64</v>
      </c>
      <c r="F78" s="74" t="s">
        <v>213</v>
      </c>
      <c r="G78" s="88" t="s">
        <v>216</v>
      </c>
      <c r="H78" s="75"/>
      <c r="I78" s="76">
        <v>2</v>
      </c>
      <c r="J78" s="76">
        <v>10</v>
      </c>
      <c r="K78" s="77">
        <v>43132</v>
      </c>
      <c r="L78" s="78">
        <v>8.01</v>
      </c>
      <c r="M78" s="78">
        <v>12.48</v>
      </c>
      <c r="N78" s="78">
        <v>1.49</v>
      </c>
      <c r="O78" s="78">
        <v>2.5499999999999998</v>
      </c>
      <c r="P78" s="78">
        <v>11.92</v>
      </c>
      <c r="Q78" s="61">
        <f>IF(C78="盈利收益率",L78,IF(C78="市盈率",M78,IF(C78="市净率",N78,-1)))</f>
        <v>8.01</v>
      </c>
      <c r="R78" s="61">
        <f>IFERROR(IF(C78="盈利收益率",POWER(Q78/J78,I78),POWER(J78/Q78,I78)),0)</f>
        <v>0.64160099999999987</v>
      </c>
      <c r="S78" s="62">
        <f>IF(R78&gt;1,INT(H78*R78),0)</f>
        <v>0</v>
      </c>
      <c r="T78" s="79"/>
      <c r="U78" s="63">
        <f>T78-S78</f>
        <v>0</v>
      </c>
      <c r="V78" s="77">
        <v>43133</v>
      </c>
      <c r="W78" s="80">
        <v>1.7319</v>
      </c>
    </row>
    <row r="79" spans="1:23" x14ac:dyDescent="0.15">
      <c r="A79" s="74" t="s">
        <v>231</v>
      </c>
      <c r="B79" s="74" t="s">
        <v>108</v>
      </c>
      <c r="C79" s="74" t="s">
        <v>83</v>
      </c>
      <c r="D79" s="76">
        <v>23</v>
      </c>
      <c r="E79" s="75">
        <v>35</v>
      </c>
      <c r="F79" s="74" t="s">
        <v>232</v>
      </c>
      <c r="G79" s="88" t="s">
        <v>233</v>
      </c>
      <c r="H79" s="75"/>
      <c r="I79" s="76">
        <v>2</v>
      </c>
      <c r="J79" s="76">
        <v>23</v>
      </c>
      <c r="K79" s="77">
        <v>43132</v>
      </c>
      <c r="L79" s="78"/>
      <c r="M79" s="78">
        <v>34.549999999999997</v>
      </c>
      <c r="N79" s="78">
        <v>5.69</v>
      </c>
      <c r="O79" s="78"/>
      <c r="P79" s="78">
        <v>16.46</v>
      </c>
      <c r="Q79" s="61">
        <f>IF(C79="盈利收益率",L79,IF(C79="市盈率",M79,IF(C79="市净率",N79,-1)))</f>
        <v>34.549999999999997</v>
      </c>
      <c r="R79" s="61">
        <f>IFERROR(IF(C79="盈利收益率",POWER(Q79/J79,I79),POWER(J79/Q79,I79)),0)</f>
        <v>0.4431589948081705</v>
      </c>
      <c r="S79" s="62">
        <f>IF(R79&gt;1,INT(H79*R79),0)</f>
        <v>0</v>
      </c>
      <c r="T79" s="79"/>
      <c r="U79" s="63">
        <f>T79-S79</f>
        <v>0</v>
      </c>
      <c r="V79" s="77">
        <v>43133</v>
      </c>
      <c r="W79" s="80">
        <v>1.6107</v>
      </c>
    </row>
    <row r="80" spans="1:23" x14ac:dyDescent="0.15">
      <c r="A80" s="74" t="s">
        <v>219</v>
      </c>
      <c r="B80" s="74" t="s">
        <v>134</v>
      </c>
      <c r="C80" s="74" t="s">
        <v>83</v>
      </c>
      <c r="D80" s="76">
        <v>24</v>
      </c>
      <c r="E80" s="75">
        <v>29</v>
      </c>
      <c r="F80" s="74" t="s">
        <v>220</v>
      </c>
      <c r="G80" s="88" t="s">
        <v>221</v>
      </c>
      <c r="H80" s="75"/>
      <c r="I80" s="76">
        <v>2</v>
      </c>
      <c r="J80" s="76">
        <v>24</v>
      </c>
      <c r="K80" s="77">
        <v>43160</v>
      </c>
      <c r="L80" s="78"/>
      <c r="M80" s="78">
        <v>19.579999999999998</v>
      </c>
      <c r="N80" s="78">
        <v>2.5</v>
      </c>
      <c r="O80" s="78">
        <v>1.76</v>
      </c>
      <c r="P80" s="78">
        <v>12.78</v>
      </c>
      <c r="Q80" s="61">
        <f>IF(C80="盈利收益率",L80,IF(C80="市盈率",M80,IF(C80="市净率",N80,-1)))</f>
        <v>19.579999999999998</v>
      </c>
      <c r="R80" s="61">
        <f>IFERROR(IF(C80="盈利收益率",POWER(Q80/J80,I80),POWER(J80/Q80,I80)),0)</f>
        <v>1.5024398997956057</v>
      </c>
      <c r="S80" s="62">
        <f>IF(R80&gt;1,INT(H80*R80),0)</f>
        <v>0</v>
      </c>
      <c r="T80" s="79"/>
      <c r="U80" s="63">
        <f>T80-S80</f>
        <v>0</v>
      </c>
      <c r="V80" s="77">
        <v>43161</v>
      </c>
      <c r="W80" s="80">
        <v>1.994</v>
      </c>
    </row>
    <row r="81" spans="1:23" s="35" customFormat="1" x14ac:dyDescent="0.15">
      <c r="A81" s="74" t="s">
        <v>217</v>
      </c>
      <c r="B81" s="74" t="s">
        <v>130</v>
      </c>
      <c r="C81" s="74" t="s">
        <v>83</v>
      </c>
      <c r="D81" s="76">
        <v>13</v>
      </c>
      <c r="E81" s="75" t="s">
        <v>131</v>
      </c>
      <c r="F81" s="74"/>
      <c r="G81" s="88" t="s">
        <v>218</v>
      </c>
      <c r="H81" s="75"/>
      <c r="I81" s="76">
        <v>2</v>
      </c>
      <c r="J81" s="76">
        <v>13</v>
      </c>
      <c r="K81" s="77">
        <v>43160</v>
      </c>
      <c r="L81" s="78"/>
      <c r="M81" s="78">
        <v>11.02</v>
      </c>
      <c r="N81" s="78">
        <v>1.31</v>
      </c>
      <c r="O81" s="78">
        <v>2.9</v>
      </c>
      <c r="P81" s="78">
        <v>11.91</v>
      </c>
      <c r="Q81" s="61">
        <f>IF(C81="盈利收益率",L81,IF(C81="市盈率",M81,IF(C81="市净率",N81,-1)))</f>
        <v>11.02</v>
      </c>
      <c r="R81" s="61">
        <f>IFERROR(IF(C81="盈利收益率",POWER(Q81/J81,I81),POWER(J81/Q81,I81)),0)</f>
        <v>1.3916291448315385</v>
      </c>
      <c r="S81" s="62">
        <f>IF(R81&gt;1,INT(H81*R81),0)</f>
        <v>0</v>
      </c>
      <c r="T81" s="79"/>
      <c r="U81" s="63">
        <f>T81-S81</f>
        <v>0</v>
      </c>
      <c r="V81" s="77">
        <v>43161</v>
      </c>
      <c r="W81" s="80">
        <v>1.6697</v>
      </c>
    </row>
    <row r="82" spans="1:23" s="35" customFormat="1" x14ac:dyDescent="0.15">
      <c r="A82" s="74" t="s">
        <v>227</v>
      </c>
      <c r="B82" s="74" t="s">
        <v>142</v>
      </c>
      <c r="C82" s="74" t="s">
        <v>83</v>
      </c>
      <c r="D82" s="76">
        <v>33</v>
      </c>
      <c r="E82" s="75">
        <v>40</v>
      </c>
      <c r="F82" s="74" t="s">
        <v>213</v>
      </c>
      <c r="G82" s="88" t="s">
        <v>227</v>
      </c>
      <c r="H82" s="75"/>
      <c r="I82" s="76">
        <v>2</v>
      </c>
      <c r="J82" s="76">
        <v>31</v>
      </c>
      <c r="K82" s="77">
        <v>43160</v>
      </c>
      <c r="L82" s="78"/>
      <c r="M82" s="78">
        <v>26.97</v>
      </c>
      <c r="N82" s="78">
        <v>2.0099999999999998</v>
      </c>
      <c r="O82" s="78"/>
      <c r="P82" s="78">
        <v>7.47</v>
      </c>
      <c r="Q82" s="61">
        <f>IF(C82="盈利收益率",L82,IF(C82="市盈率",M82,IF(C82="市净率",N82,-1)))</f>
        <v>26.97</v>
      </c>
      <c r="R82" s="61">
        <f>IFERROR(IF(C82="盈利收益率",POWER(Q82/J82,I82),POWER(J82/Q82,I82)),0)</f>
        <v>1.3211784912141633</v>
      </c>
      <c r="S82" s="62">
        <f>IF(R82&gt;1,INT(H82*R82),0)</f>
        <v>0</v>
      </c>
      <c r="T82" s="79"/>
      <c r="U82" s="63">
        <f>T82-S82</f>
        <v>0</v>
      </c>
      <c r="V82" s="77">
        <v>43161</v>
      </c>
      <c r="W82" s="80">
        <v>1.0018</v>
      </c>
    </row>
    <row r="83" spans="1:23" s="35" customFormat="1" x14ac:dyDescent="0.15">
      <c r="A83" s="74" t="s">
        <v>224</v>
      </c>
      <c r="B83" s="74" t="s">
        <v>162</v>
      </c>
      <c r="C83" s="74" t="s">
        <v>83</v>
      </c>
      <c r="D83" s="76">
        <v>33</v>
      </c>
      <c r="E83" s="75">
        <v>40</v>
      </c>
      <c r="F83" s="74" t="s">
        <v>225</v>
      </c>
      <c r="G83" s="88" t="s">
        <v>226</v>
      </c>
      <c r="H83" s="75"/>
      <c r="I83" s="76">
        <v>2</v>
      </c>
      <c r="J83" s="76">
        <v>31</v>
      </c>
      <c r="K83" s="77">
        <v>43160</v>
      </c>
      <c r="L83" s="78"/>
      <c r="M83" s="78">
        <v>28.34</v>
      </c>
      <c r="N83" s="78">
        <v>2.4700000000000002</v>
      </c>
      <c r="O83" s="78"/>
      <c r="P83" s="78">
        <v>8.73</v>
      </c>
      <c r="Q83" s="61">
        <f>IF(C83="盈利收益率",L83,IF(C83="市盈率",M83,IF(C83="市净率",N83,-1)))</f>
        <v>28.34</v>
      </c>
      <c r="R83" s="61">
        <f>IFERROR(IF(C83="盈利收益率",POWER(Q83/J83,I83),POWER(J83/Q83,I83)),0)</f>
        <v>1.1965302862857459</v>
      </c>
      <c r="S83" s="62">
        <f>IF(R83&gt;1,INT(H83*R83),0)</f>
        <v>0</v>
      </c>
      <c r="T83" s="79"/>
      <c r="U83" s="63">
        <f>T83-S83</f>
        <v>0</v>
      </c>
      <c r="V83" s="77">
        <v>43161</v>
      </c>
      <c r="W83" s="80">
        <v>2.3405999999999998</v>
      </c>
    </row>
    <row r="84" spans="1:23" s="35" customFormat="1" x14ac:dyDescent="0.15">
      <c r="A84" s="74" t="s">
        <v>222</v>
      </c>
      <c r="B84" s="74" t="s">
        <v>82</v>
      </c>
      <c r="C84" s="74" t="s">
        <v>83</v>
      </c>
      <c r="D84" s="76">
        <v>15</v>
      </c>
      <c r="E84" s="75">
        <v>25</v>
      </c>
      <c r="F84" s="74" t="s">
        <v>223</v>
      </c>
      <c r="G84" s="88" t="s">
        <v>223</v>
      </c>
      <c r="H84" s="75"/>
      <c r="I84" s="76">
        <v>2</v>
      </c>
      <c r="J84" s="76">
        <v>15</v>
      </c>
      <c r="K84" s="77">
        <v>43160</v>
      </c>
      <c r="L84" s="78"/>
      <c r="M84" s="78">
        <v>13.96</v>
      </c>
      <c r="N84" s="78">
        <v>1.89</v>
      </c>
      <c r="O84" s="78">
        <v>3.31</v>
      </c>
      <c r="P84" s="78">
        <v>13.54</v>
      </c>
      <c r="Q84" s="61">
        <f>IF(C84="盈利收益率",L84,IF(C84="市盈率",M84,IF(C84="市净率",N84,-1)))</f>
        <v>13.96</v>
      </c>
      <c r="R84" s="61">
        <f>IFERROR(IF(C84="盈利收益率",POWER(Q84/J84,I84),POWER(J84/Q84,I84)),0)</f>
        <v>1.1545471712054907</v>
      </c>
      <c r="S84" s="62">
        <f>IF(R84&gt;1,INT(H84*R84),0)</f>
        <v>0</v>
      </c>
      <c r="T84" s="79"/>
      <c r="U84" s="63">
        <f>T84-S84</f>
        <v>0</v>
      </c>
      <c r="V84" s="77">
        <v>43161</v>
      </c>
      <c r="W84" s="80">
        <v>1.095</v>
      </c>
    </row>
    <row r="85" spans="1:23" s="35" customFormat="1" x14ac:dyDescent="0.15">
      <c r="A85" s="74" t="s">
        <v>207</v>
      </c>
      <c r="B85" s="74" t="s">
        <v>53</v>
      </c>
      <c r="C85" s="74" t="s">
        <v>62</v>
      </c>
      <c r="D85" s="76">
        <v>10</v>
      </c>
      <c r="E85" s="75" t="s">
        <v>64</v>
      </c>
      <c r="F85" s="74" t="s">
        <v>208</v>
      </c>
      <c r="G85" s="88" t="s">
        <v>208</v>
      </c>
      <c r="H85" s="75"/>
      <c r="I85" s="76">
        <v>2</v>
      </c>
      <c r="J85" s="76">
        <v>10</v>
      </c>
      <c r="K85" s="77">
        <v>43160</v>
      </c>
      <c r="L85" s="78">
        <v>10.18</v>
      </c>
      <c r="M85" s="78">
        <v>9.82</v>
      </c>
      <c r="N85" s="78">
        <v>1.1200000000000001</v>
      </c>
      <c r="O85" s="78">
        <v>3.15</v>
      </c>
      <c r="P85" s="78">
        <v>11.42</v>
      </c>
      <c r="Q85" s="61">
        <f>IF(C85="盈利收益率",L85,IF(C85="市盈率",M85,IF(C85="市净率",N85,-1)))</f>
        <v>10.18</v>
      </c>
      <c r="R85" s="61">
        <f>IFERROR(IF(C85="盈利收益率",POWER(Q85/J85,I85),POWER(J85/Q85,I85)),0)</f>
        <v>1.036324</v>
      </c>
      <c r="S85" s="62">
        <f>IF(R85&gt;1,INT(H85*R85),0)</f>
        <v>0</v>
      </c>
      <c r="T85" s="79"/>
      <c r="U85" s="63">
        <f>T85-S85</f>
        <v>0</v>
      </c>
      <c r="V85" s="77">
        <v>43161</v>
      </c>
      <c r="W85" s="80">
        <v>1.21</v>
      </c>
    </row>
    <row r="86" spans="1:23" s="35" customFormat="1" x14ac:dyDescent="0.15">
      <c r="A86" s="74" t="s">
        <v>212</v>
      </c>
      <c r="B86" s="74" t="s">
        <v>55</v>
      </c>
      <c r="C86" s="74" t="s">
        <v>62</v>
      </c>
      <c r="D86" s="76">
        <v>10</v>
      </c>
      <c r="E86" s="75" t="s">
        <v>64</v>
      </c>
      <c r="F86" s="74" t="s">
        <v>213</v>
      </c>
      <c r="G86" s="88" t="s">
        <v>214</v>
      </c>
      <c r="H86" s="75"/>
      <c r="I86" s="76">
        <v>2</v>
      </c>
      <c r="J86" s="76">
        <v>10</v>
      </c>
      <c r="K86" s="77">
        <v>43160</v>
      </c>
      <c r="L86" s="78">
        <v>10</v>
      </c>
      <c r="M86" s="78">
        <v>10</v>
      </c>
      <c r="N86" s="78">
        <v>1.21</v>
      </c>
      <c r="O86" s="78">
        <v>3.44</v>
      </c>
      <c r="P86" s="78">
        <v>12.12</v>
      </c>
      <c r="Q86" s="61">
        <f>IF(C86="盈利收益率",L86,IF(C86="市盈率",M86,IF(C86="市净率",N86,-1)))</f>
        <v>10</v>
      </c>
      <c r="R86" s="61">
        <f>IFERROR(IF(C86="盈利收益率",POWER(Q86/J86,I86),POWER(J86/Q86,I86)),0)</f>
        <v>1</v>
      </c>
      <c r="S86" s="62">
        <f>IF(R86&gt;1,INT(H86*R86),0)</f>
        <v>0</v>
      </c>
      <c r="T86" s="79"/>
      <c r="U86" s="63">
        <f>T86-S86</f>
        <v>0</v>
      </c>
      <c r="V86" s="77">
        <v>43161</v>
      </c>
      <c r="W86" s="80">
        <v>1.157</v>
      </c>
    </row>
    <row r="87" spans="1:23" s="35" customFormat="1" x14ac:dyDescent="0.15">
      <c r="A87" s="74" t="s">
        <v>212</v>
      </c>
      <c r="B87" s="54" t="s">
        <v>201</v>
      </c>
      <c r="C87" s="74" t="s">
        <v>62</v>
      </c>
      <c r="D87" s="76">
        <v>10</v>
      </c>
      <c r="E87" s="93" t="s">
        <v>64</v>
      </c>
      <c r="F87" s="74" t="s">
        <v>213</v>
      </c>
      <c r="G87" s="55" t="s">
        <v>200</v>
      </c>
      <c r="H87" s="75"/>
      <c r="I87" s="76">
        <v>2</v>
      </c>
      <c r="J87" s="76">
        <v>10</v>
      </c>
      <c r="K87" s="77">
        <v>43160</v>
      </c>
      <c r="L87" s="78">
        <v>10</v>
      </c>
      <c r="M87" s="78">
        <v>10</v>
      </c>
      <c r="N87" s="78">
        <v>1.21</v>
      </c>
      <c r="O87" s="78">
        <v>3.44</v>
      </c>
      <c r="P87" s="78">
        <v>12.12</v>
      </c>
      <c r="Q87" s="61">
        <f>IF(C87="盈利收益率",L87,IF(C87="市盈率",M87,IF(C87="市净率",N87,-1)))</f>
        <v>10</v>
      </c>
      <c r="R87" s="61">
        <f>IFERROR(IF(C87="盈利收益率",POWER(Q87/J87,I87),POWER(J87/Q87,I87)),0)</f>
        <v>1</v>
      </c>
      <c r="S87" s="62">
        <f>IF(R87&gt;1,INT(H87*R87),0)</f>
        <v>0</v>
      </c>
      <c r="T87" s="79"/>
      <c r="U87" s="63">
        <f>T87-S87</f>
        <v>0</v>
      </c>
      <c r="V87" s="77">
        <v>43161</v>
      </c>
      <c r="W87" s="80">
        <v>1.504</v>
      </c>
    </row>
    <row r="88" spans="1:23" s="35" customFormat="1" x14ac:dyDescent="0.15">
      <c r="A88" s="74" t="s">
        <v>228</v>
      </c>
      <c r="B88" s="74" t="s">
        <v>105</v>
      </c>
      <c r="C88" s="74" t="s">
        <v>83</v>
      </c>
      <c r="D88" s="76">
        <v>24</v>
      </c>
      <c r="E88" s="75">
        <v>33</v>
      </c>
      <c r="F88" s="74" t="s">
        <v>213</v>
      </c>
      <c r="G88" s="88" t="s">
        <v>229</v>
      </c>
      <c r="H88" s="75"/>
      <c r="I88" s="76">
        <v>2</v>
      </c>
      <c r="J88" s="76">
        <v>24</v>
      </c>
      <c r="K88" s="77">
        <v>43160</v>
      </c>
      <c r="L88" s="78"/>
      <c r="M88" s="78">
        <v>25.52</v>
      </c>
      <c r="N88" s="78">
        <v>3.37</v>
      </c>
      <c r="O88" s="78"/>
      <c r="P88" s="78">
        <v>13.21</v>
      </c>
      <c r="Q88" s="61">
        <f>IF(C88="盈利收益率",L88,IF(C88="市盈率",M88,IF(C88="市净率",N88,-1)))</f>
        <v>25.52</v>
      </c>
      <c r="R88" s="61">
        <f>IFERROR(IF(C88="盈利收益率",POWER(Q88/J88,I88),POWER(J88/Q88,I88)),0)</f>
        <v>0.88442527097807611</v>
      </c>
      <c r="S88" s="62">
        <f>IF(R88&gt;1,INT(H88*R88),0)</f>
        <v>0</v>
      </c>
      <c r="T88" s="79"/>
      <c r="U88" s="63">
        <f>T88-S88</f>
        <v>0</v>
      </c>
      <c r="V88" s="77">
        <v>43161</v>
      </c>
      <c r="W88" s="80">
        <v>1.0652999999999999</v>
      </c>
    </row>
    <row r="89" spans="1:23" s="35" customFormat="1" x14ac:dyDescent="0.15">
      <c r="A89" s="74" t="s">
        <v>215</v>
      </c>
      <c r="B89" s="74" t="s">
        <v>56</v>
      </c>
      <c r="C89" s="74" t="s">
        <v>62</v>
      </c>
      <c r="D89" s="76">
        <v>10</v>
      </c>
      <c r="E89" s="75" t="s">
        <v>64</v>
      </c>
      <c r="F89" s="74" t="s">
        <v>213</v>
      </c>
      <c r="G89" s="88" t="s">
        <v>216</v>
      </c>
      <c r="H89" s="75"/>
      <c r="I89" s="76">
        <v>2</v>
      </c>
      <c r="J89" s="76">
        <v>10</v>
      </c>
      <c r="K89" s="77">
        <v>43160</v>
      </c>
      <c r="L89" s="78">
        <v>8.82</v>
      </c>
      <c r="M89" s="78">
        <v>11.33</v>
      </c>
      <c r="N89" s="78">
        <v>1.35</v>
      </c>
      <c r="O89" s="78">
        <v>2.81</v>
      </c>
      <c r="P89" s="78">
        <v>11.92</v>
      </c>
      <c r="Q89" s="61">
        <f>IF(C89="盈利收益率",L89,IF(C89="市盈率",M89,IF(C89="市净率",N89,-1)))</f>
        <v>8.82</v>
      </c>
      <c r="R89" s="61">
        <f>IFERROR(IF(C89="盈利收益率",POWER(Q89/J89,I89),POWER(J89/Q89,I89)),0)</f>
        <v>0.77792400000000006</v>
      </c>
      <c r="S89" s="62">
        <f>IF(R89&gt;1,INT(H89*R89),0)</f>
        <v>0</v>
      </c>
      <c r="T89" s="79"/>
      <c r="U89" s="63">
        <f>T89-S89</f>
        <v>0</v>
      </c>
      <c r="V89" s="77">
        <v>43161</v>
      </c>
      <c r="W89" s="80">
        <v>1.5817000000000001</v>
      </c>
    </row>
    <row r="90" spans="1:23" s="35" customFormat="1" x14ac:dyDescent="0.15">
      <c r="A90" s="74" t="s">
        <v>231</v>
      </c>
      <c r="B90" s="74" t="s">
        <v>108</v>
      </c>
      <c r="C90" s="74" t="s">
        <v>83</v>
      </c>
      <c r="D90" s="76">
        <v>23</v>
      </c>
      <c r="E90" s="75">
        <v>35</v>
      </c>
      <c r="F90" s="74" t="s">
        <v>232</v>
      </c>
      <c r="G90" s="88" t="s">
        <v>233</v>
      </c>
      <c r="H90" s="75"/>
      <c r="I90" s="76">
        <v>2</v>
      </c>
      <c r="J90" s="76">
        <v>23</v>
      </c>
      <c r="K90" s="77">
        <v>43160</v>
      </c>
      <c r="L90" s="78"/>
      <c r="M90" s="78">
        <v>33.15</v>
      </c>
      <c r="N90" s="78">
        <v>5.42</v>
      </c>
      <c r="O90" s="78"/>
      <c r="P90" s="78">
        <v>16.34</v>
      </c>
      <c r="Q90" s="61">
        <f>IF(C90="盈利收益率",L90,IF(C90="市盈率",M90,IF(C90="市净率",N90,-1)))</f>
        <v>33.15</v>
      </c>
      <c r="R90" s="61">
        <f>IFERROR(IF(C90="盈利收益率",POWER(Q90/J90,I90),POWER(J90/Q90,I90)),0)</f>
        <v>0.48138062511232593</v>
      </c>
      <c r="S90" s="62">
        <f>IF(R90&gt;1,INT(H90*R90),0)</f>
        <v>0</v>
      </c>
      <c r="T90" s="79"/>
      <c r="U90" s="63">
        <f>T90-S90</f>
        <v>0</v>
      </c>
      <c r="V90" s="77">
        <v>43161</v>
      </c>
      <c r="W90" s="80">
        <v>1.5353000000000001</v>
      </c>
    </row>
    <row r="91" spans="1:23" s="35" customFormat="1" x14ac:dyDescent="0.15">
      <c r="A91" s="53" t="s">
        <v>133</v>
      </c>
      <c r="B91" s="54" t="s">
        <v>134</v>
      </c>
      <c r="C91" s="55" t="s">
        <v>83</v>
      </c>
      <c r="D91" s="56">
        <v>24</v>
      </c>
      <c r="E91" s="56">
        <v>29</v>
      </c>
      <c r="F91" s="55" t="s">
        <v>135</v>
      </c>
      <c r="G91" s="55" t="s">
        <v>140</v>
      </c>
      <c r="H91" s="57">
        <v>400</v>
      </c>
      <c r="I91" s="58">
        <v>2</v>
      </c>
      <c r="J91" s="58">
        <v>24</v>
      </c>
      <c r="K91" s="59">
        <v>43192</v>
      </c>
      <c r="L91" s="60"/>
      <c r="M91" s="60">
        <v>18.25</v>
      </c>
      <c r="N91" s="60">
        <v>2.31</v>
      </c>
      <c r="O91" s="60">
        <v>1.86</v>
      </c>
      <c r="P91" s="60">
        <v>12.67</v>
      </c>
      <c r="Q91" s="61">
        <f>IF(C91="盈利收益率",L91,IF(C91="市盈率",M91,IF(C91="市净率",N91,-1)))</f>
        <v>18.25</v>
      </c>
      <c r="R91" s="61">
        <f>IFERROR(IF(C91="盈利收益率",POWER(Q91/J91,I91),POWER(J91/Q91,I91)),0)</f>
        <v>1.7294051416776128</v>
      </c>
      <c r="S91" s="62">
        <f>IF(R91&gt;1,INT(H91*R91),0)</f>
        <v>691</v>
      </c>
      <c r="T91" s="62">
        <f>500+480</f>
        <v>980</v>
      </c>
      <c r="U91" s="63">
        <f>T91-S91</f>
        <v>289</v>
      </c>
      <c r="V91" s="59">
        <v>43193</v>
      </c>
      <c r="W91" s="64">
        <v>1.8937999999999999</v>
      </c>
    </row>
    <row r="92" spans="1:23" s="35" customFormat="1" x14ac:dyDescent="0.15">
      <c r="A92" s="53" t="s">
        <v>129</v>
      </c>
      <c r="B92" s="54" t="s">
        <v>130</v>
      </c>
      <c r="C92" s="55" t="s">
        <v>83</v>
      </c>
      <c r="D92" s="56">
        <v>13</v>
      </c>
      <c r="E92" s="56" t="s">
        <v>131</v>
      </c>
      <c r="F92" s="55"/>
      <c r="G92" s="55" t="s">
        <v>132</v>
      </c>
      <c r="H92" s="57">
        <v>400</v>
      </c>
      <c r="I92" s="58">
        <v>2</v>
      </c>
      <c r="J92" s="58">
        <v>13</v>
      </c>
      <c r="K92" s="59">
        <v>43192</v>
      </c>
      <c r="L92" s="60"/>
      <c r="M92" s="60">
        <v>9.99</v>
      </c>
      <c r="N92" s="60">
        <v>1.19</v>
      </c>
      <c r="O92" s="60">
        <v>3.14</v>
      </c>
      <c r="P92" s="60">
        <v>11.88</v>
      </c>
      <c r="Q92" s="61">
        <f>IF(C92="盈利收益率",L92,IF(C92="市盈率",M92,IF(C92="市净率",N92,-1)))</f>
        <v>9.99</v>
      </c>
      <c r="R92" s="61">
        <f>IFERROR(IF(C92="盈利收益率",POWER(Q92/J92,I92),POWER(J92/Q92,I92)),0)</f>
        <v>1.6933850767684602</v>
      </c>
      <c r="S92" s="62">
        <f>IF(R92&gt;1,INT(H92*R92),0)</f>
        <v>677</v>
      </c>
      <c r="T92" s="62">
        <f>500+480</f>
        <v>980</v>
      </c>
      <c r="U92" s="63">
        <f>T92-S92</f>
        <v>303</v>
      </c>
      <c r="V92" s="59">
        <v>43193</v>
      </c>
      <c r="W92" s="64">
        <v>1.5731999999999999</v>
      </c>
    </row>
    <row r="93" spans="1:23" s="35" customFormat="1" x14ac:dyDescent="0.15">
      <c r="A93" s="53" t="s">
        <v>141</v>
      </c>
      <c r="B93" s="54" t="s">
        <v>142</v>
      </c>
      <c r="C93" s="55" t="s">
        <v>83</v>
      </c>
      <c r="D93" s="56">
        <v>33</v>
      </c>
      <c r="E93" s="56">
        <v>40</v>
      </c>
      <c r="F93" s="55" t="s">
        <v>68</v>
      </c>
      <c r="G93" s="55" t="s">
        <v>141</v>
      </c>
      <c r="H93" s="57">
        <v>400</v>
      </c>
      <c r="I93" s="58">
        <v>2</v>
      </c>
      <c r="J93" s="58">
        <v>31</v>
      </c>
      <c r="K93" s="59">
        <v>43192</v>
      </c>
      <c r="L93" s="60"/>
      <c r="M93" s="60">
        <v>25.33</v>
      </c>
      <c r="N93" s="60">
        <v>1.99</v>
      </c>
      <c r="O93" s="60"/>
      <c r="P93" s="60">
        <v>7.86</v>
      </c>
      <c r="Q93" s="61">
        <f>IF(C93="盈利收益率",L93,IF(C93="市盈率",M93,IF(C93="市净率",N93,-1)))</f>
        <v>25.33</v>
      </c>
      <c r="R93" s="61">
        <f>IFERROR(IF(C93="盈利收益率",POWER(Q93/J93,I93),POWER(J93/Q93,I93)),0)</f>
        <v>1.4977971783122088</v>
      </c>
      <c r="S93" s="62">
        <f>IF(R93&gt;1,INT(H93*R93),0)</f>
        <v>599</v>
      </c>
      <c r="T93" s="62"/>
      <c r="U93" s="63">
        <f>T93-S93</f>
        <v>-599</v>
      </c>
      <c r="V93" s="59">
        <v>43193</v>
      </c>
      <c r="W93" s="64">
        <v>1.0053000000000001</v>
      </c>
    </row>
    <row r="94" spans="1:23" s="35" customFormat="1" x14ac:dyDescent="0.15">
      <c r="A94" s="53" t="s">
        <v>85</v>
      </c>
      <c r="B94" s="54" t="s">
        <v>162</v>
      </c>
      <c r="C94" s="55" t="s">
        <v>83</v>
      </c>
      <c r="D94" s="56">
        <v>33</v>
      </c>
      <c r="E94" s="56">
        <v>40</v>
      </c>
      <c r="F94" s="55" t="s">
        <v>86</v>
      </c>
      <c r="G94" s="55" t="s">
        <v>87</v>
      </c>
      <c r="H94" s="57">
        <v>400</v>
      </c>
      <c r="I94" s="58">
        <v>2</v>
      </c>
      <c r="J94" s="58">
        <v>31</v>
      </c>
      <c r="K94" s="59">
        <v>43192</v>
      </c>
      <c r="L94" s="60"/>
      <c r="M94" s="60">
        <v>26.85</v>
      </c>
      <c r="N94" s="60">
        <v>2.42</v>
      </c>
      <c r="O94" s="60"/>
      <c r="P94" s="60">
        <v>9.0299999999999994</v>
      </c>
      <c r="Q94" s="61">
        <f>IF(C94="盈利收益率",L94,IF(C94="市盈率",M94,IF(C94="市净率",N94,-1)))</f>
        <v>26.85</v>
      </c>
      <c r="R94" s="61">
        <f>IFERROR(IF(C94="盈利收益率",POWER(Q94/J94,I94),POWER(J94/Q94,I94)),0)</f>
        <v>1.3330142976533537</v>
      </c>
      <c r="S94" s="62">
        <f>IF(R94&gt;1,INT(H94*R94),0)</f>
        <v>533</v>
      </c>
      <c r="T94" s="62"/>
      <c r="U94" s="63">
        <f>T94-S94</f>
        <v>-533</v>
      </c>
      <c r="V94" s="59">
        <v>43193</v>
      </c>
      <c r="W94" s="64">
        <v>2.3010000000000002</v>
      </c>
    </row>
    <row r="95" spans="1:23" s="35" customFormat="1" x14ac:dyDescent="0.15">
      <c r="A95" s="53" t="s">
        <v>81</v>
      </c>
      <c r="B95" s="54" t="s">
        <v>82</v>
      </c>
      <c r="C95" s="55" t="s">
        <v>83</v>
      </c>
      <c r="D95" s="56">
        <v>15</v>
      </c>
      <c r="E95" s="56">
        <v>25</v>
      </c>
      <c r="F95" s="55" t="s">
        <v>84</v>
      </c>
      <c r="G95" s="55" t="s">
        <v>84</v>
      </c>
      <c r="H95" s="57">
        <v>400</v>
      </c>
      <c r="I95" s="58">
        <v>2</v>
      </c>
      <c r="J95" s="58">
        <v>15</v>
      </c>
      <c r="K95" s="59">
        <v>43192</v>
      </c>
      <c r="L95" s="60"/>
      <c r="M95" s="60">
        <v>13.34</v>
      </c>
      <c r="N95" s="60">
        <v>1.79</v>
      </c>
      <c r="O95" s="60">
        <v>3.44</v>
      </c>
      <c r="P95" s="60">
        <v>13.42</v>
      </c>
      <c r="Q95" s="61">
        <f>IF(C95="盈利收益率",L95,IF(C95="市盈率",M95,IF(C95="市净率",N95,-1)))</f>
        <v>13.34</v>
      </c>
      <c r="R95" s="61">
        <f>IFERROR(IF(C95="盈利收益率",POWER(Q95/J95,I95),POWER(J95/Q95,I95)),0)</f>
        <v>1.2643603235863328</v>
      </c>
      <c r="S95" s="62">
        <f>IF(R95&gt;1,INT(H95*R95),0)</f>
        <v>505</v>
      </c>
      <c r="T95" s="62"/>
      <c r="U95" s="63">
        <f>T95-S95</f>
        <v>-505</v>
      </c>
      <c r="V95" s="59">
        <v>43193</v>
      </c>
      <c r="W95" s="64">
        <v>1.028</v>
      </c>
    </row>
    <row r="96" spans="1:23" s="35" customFormat="1" x14ac:dyDescent="0.15">
      <c r="A96" s="53" t="s">
        <v>58</v>
      </c>
      <c r="B96" s="54" t="s">
        <v>55</v>
      </c>
      <c r="C96" s="55" t="s">
        <v>62</v>
      </c>
      <c r="D96" s="56">
        <v>10</v>
      </c>
      <c r="E96" s="56" t="s">
        <v>64</v>
      </c>
      <c r="F96" s="55" t="s">
        <v>68</v>
      </c>
      <c r="G96" s="55" t="s">
        <v>71</v>
      </c>
      <c r="H96" s="57">
        <v>400</v>
      </c>
      <c r="I96" s="58">
        <v>2</v>
      </c>
      <c r="J96" s="58">
        <v>10</v>
      </c>
      <c r="K96" s="59">
        <v>43192</v>
      </c>
      <c r="L96" s="60">
        <v>10.99</v>
      </c>
      <c r="M96" s="60">
        <v>9.1</v>
      </c>
      <c r="N96" s="60">
        <v>1.0900000000000001</v>
      </c>
      <c r="O96" s="60">
        <v>3.72</v>
      </c>
      <c r="P96" s="60">
        <v>11.96</v>
      </c>
      <c r="Q96" s="61">
        <f>IF(C96="盈利收益率",L96,IF(C96="市盈率",M96,IF(C96="市净率",N96,-1)))</f>
        <v>10.99</v>
      </c>
      <c r="R96" s="61">
        <f>IFERROR(IF(C96="盈利收益率",POWER(Q96/J96,I96),POWER(J96/Q96,I96)),0)</f>
        <v>1.2078009999999999</v>
      </c>
      <c r="S96" s="53">
        <f>IF(R96&gt;1,INT(H96*R96),0)</f>
        <v>483</v>
      </c>
      <c r="T96" s="62">
        <v>1000</v>
      </c>
      <c r="U96" s="63">
        <f>T96-S96</f>
        <v>517</v>
      </c>
      <c r="V96" s="59">
        <v>43193</v>
      </c>
      <c r="W96" s="64">
        <v>1.1080000000000001</v>
      </c>
    </row>
    <row r="97" spans="1:23" s="35" customFormat="1" x14ac:dyDescent="0.15">
      <c r="A97" s="53" t="s">
        <v>58</v>
      </c>
      <c r="B97" s="54" t="s">
        <v>201</v>
      </c>
      <c r="C97" s="55" t="s">
        <v>62</v>
      </c>
      <c r="D97" s="56">
        <v>10</v>
      </c>
      <c r="E97" s="56" t="s">
        <v>64</v>
      </c>
      <c r="F97" s="55" t="s">
        <v>68</v>
      </c>
      <c r="G97" s="55" t="s">
        <v>200</v>
      </c>
      <c r="H97" s="57"/>
      <c r="I97" s="58">
        <v>2</v>
      </c>
      <c r="J97" s="58">
        <v>10</v>
      </c>
      <c r="K97" s="59">
        <v>43192</v>
      </c>
      <c r="L97" s="60">
        <v>10.99</v>
      </c>
      <c r="M97" s="60">
        <v>9.1</v>
      </c>
      <c r="N97" s="60">
        <v>1.0900000000000001</v>
      </c>
      <c r="O97" s="60">
        <v>3.72</v>
      </c>
      <c r="P97" s="60">
        <v>11.96</v>
      </c>
      <c r="Q97" s="61">
        <f>IF(C97="盈利收益率",L97,IF(C97="市盈率",M97,IF(C97="市净率",N97,-1)))</f>
        <v>10.99</v>
      </c>
      <c r="R97" s="61">
        <f>IFERROR(IF(C97="盈利收益率",POWER(Q97/J97,I97),POWER(J97/Q97,I97)),0)</f>
        <v>1.2078009999999999</v>
      </c>
      <c r="S97" s="62">
        <f>IF(R97&gt;1,INT(H97*R97),0)</f>
        <v>0</v>
      </c>
      <c r="T97" s="62"/>
      <c r="U97" s="63">
        <f>T97-S97</f>
        <v>0</v>
      </c>
      <c r="V97" s="59">
        <v>43193</v>
      </c>
      <c r="W97" s="64">
        <v>1.4359999999999999</v>
      </c>
    </row>
    <row r="98" spans="1:23" s="35" customFormat="1" x14ac:dyDescent="0.15">
      <c r="A98" s="53" t="s">
        <v>207</v>
      </c>
      <c r="B98" s="54" t="s">
        <v>53</v>
      </c>
      <c r="C98" s="55" t="s">
        <v>62</v>
      </c>
      <c r="D98" s="56">
        <v>10</v>
      </c>
      <c r="E98" s="56" t="s">
        <v>64</v>
      </c>
      <c r="F98" s="55" t="s">
        <v>208</v>
      </c>
      <c r="G98" s="55" t="s">
        <v>208</v>
      </c>
      <c r="H98" s="57"/>
      <c r="I98" s="58">
        <v>2</v>
      </c>
      <c r="J98" s="58">
        <v>10</v>
      </c>
      <c r="K98" s="59">
        <v>43192</v>
      </c>
      <c r="L98" s="60">
        <v>10.91</v>
      </c>
      <c r="M98" s="60">
        <v>9.16</v>
      </c>
      <c r="N98" s="60">
        <v>1.06</v>
      </c>
      <c r="O98" s="60">
        <v>3.29</v>
      </c>
      <c r="P98" s="60">
        <v>11.43</v>
      </c>
      <c r="Q98" s="61">
        <f>IF(C98="盈利收益率",L98,IF(C98="市盈率",M98,IF(C98="市净率",N98,-1)))</f>
        <v>10.91</v>
      </c>
      <c r="R98" s="61">
        <f>IFERROR(IF(C98="盈利收益率",POWER(Q98/J98,I98),POWER(J98/Q98,I98)),0)</f>
        <v>1.1902809999999999</v>
      </c>
      <c r="S98" s="62">
        <f>IF(R98&gt;1,INT(H98*R98),0)</f>
        <v>0</v>
      </c>
      <c r="T98" s="62"/>
      <c r="U98" s="63">
        <f>T98-S98</f>
        <v>0</v>
      </c>
      <c r="V98" s="59">
        <v>43193</v>
      </c>
      <c r="W98" s="64">
        <v>1.157</v>
      </c>
    </row>
    <row r="99" spans="1:23" s="35" customFormat="1" x14ac:dyDescent="0.15">
      <c r="A99" s="53" t="s">
        <v>104</v>
      </c>
      <c r="B99" s="54" t="s">
        <v>105</v>
      </c>
      <c r="C99" s="55" t="s">
        <v>83</v>
      </c>
      <c r="D99" s="56">
        <v>24</v>
      </c>
      <c r="E99" s="56">
        <v>33</v>
      </c>
      <c r="F99" s="55" t="s">
        <v>68</v>
      </c>
      <c r="G99" s="55" t="s">
        <v>106</v>
      </c>
      <c r="H99" s="57"/>
      <c r="I99" s="58">
        <v>2</v>
      </c>
      <c r="J99" s="58">
        <v>24</v>
      </c>
      <c r="K99" s="59">
        <v>43192</v>
      </c>
      <c r="L99" s="60"/>
      <c r="M99" s="60">
        <v>22.94</v>
      </c>
      <c r="N99" s="60">
        <v>3.23</v>
      </c>
      <c r="O99" s="60"/>
      <c r="P99" s="60">
        <v>14.08</v>
      </c>
      <c r="Q99" s="61">
        <f>IF(C99="盈利收益率",L99,IF(C99="市盈率",M99,IF(C99="市净率",N99,-1)))</f>
        <v>22.94</v>
      </c>
      <c r="R99" s="61">
        <f>IFERROR(IF(C99="盈利收益率",POWER(Q99/J99,I99),POWER(J99/Q99,I99)),0)</f>
        <v>1.0945501284956245</v>
      </c>
      <c r="S99" s="62">
        <f>IF(R99&gt;1,INT(H99*R99),0)</f>
        <v>0</v>
      </c>
      <c r="T99" s="62"/>
      <c r="U99" s="63">
        <f>T99-S99</f>
        <v>0</v>
      </c>
      <c r="V99" s="59">
        <v>43193</v>
      </c>
      <c r="W99" s="64">
        <v>1.0912999999999999</v>
      </c>
    </row>
    <row r="100" spans="1:23" s="35" customFormat="1" x14ac:dyDescent="0.15">
      <c r="A100" s="53" t="s">
        <v>47</v>
      </c>
      <c r="B100" s="54" t="s">
        <v>56</v>
      </c>
      <c r="C100" s="55" t="s">
        <v>62</v>
      </c>
      <c r="D100" s="56">
        <v>10</v>
      </c>
      <c r="E100" s="56" t="s">
        <v>64</v>
      </c>
      <c r="F100" s="55" t="s">
        <v>68</v>
      </c>
      <c r="G100" s="55" t="s">
        <v>72</v>
      </c>
      <c r="H100" s="57"/>
      <c r="I100" s="58">
        <v>2</v>
      </c>
      <c r="J100" s="58">
        <v>10</v>
      </c>
      <c r="K100" s="59">
        <v>43192</v>
      </c>
      <c r="L100" s="60">
        <v>9.76</v>
      </c>
      <c r="M100" s="60">
        <v>10.24</v>
      </c>
      <c r="N100" s="60">
        <v>1.22</v>
      </c>
      <c r="O100" s="60">
        <v>3.04</v>
      </c>
      <c r="P100" s="60">
        <v>11.87</v>
      </c>
      <c r="Q100" s="61">
        <f>IF(C100="盈利收益率",L100,IF(C100="市盈率",M100,IF(C100="市净率",N100,-1)))</f>
        <v>9.76</v>
      </c>
      <c r="R100" s="61">
        <f>IFERROR(IF(C100="盈利收益率",POWER(Q100/J100,I100),POWER(J100/Q100,I100)),0)</f>
        <v>0.95257599999999998</v>
      </c>
      <c r="S100" s="62">
        <f>IF(R100&gt;1,INT(H100*R100),0)</f>
        <v>0</v>
      </c>
      <c r="T100" s="62"/>
      <c r="U100" s="63">
        <f>T100-S100</f>
        <v>0</v>
      </c>
      <c r="V100" s="59">
        <v>43193</v>
      </c>
      <c r="W100" s="64">
        <v>1.4858</v>
      </c>
    </row>
    <row r="101" spans="1:23" s="35" customFormat="1" x14ac:dyDescent="0.15">
      <c r="A101" s="53" t="s">
        <v>107</v>
      </c>
      <c r="B101" s="54" t="s">
        <v>108</v>
      </c>
      <c r="C101" s="55" t="s">
        <v>83</v>
      </c>
      <c r="D101" s="56">
        <v>23</v>
      </c>
      <c r="E101" s="56">
        <v>35</v>
      </c>
      <c r="F101" s="55" t="s">
        <v>109</v>
      </c>
      <c r="G101" s="55" t="s">
        <v>110</v>
      </c>
      <c r="H101" s="57"/>
      <c r="I101" s="58">
        <v>2</v>
      </c>
      <c r="J101" s="58">
        <v>23</v>
      </c>
      <c r="K101" s="59">
        <v>43192</v>
      </c>
      <c r="L101" s="60"/>
      <c r="M101" s="60">
        <v>29.69</v>
      </c>
      <c r="N101" s="60">
        <v>4.97</v>
      </c>
      <c r="O101" s="60"/>
      <c r="P101" s="60">
        <v>16.739999999999998</v>
      </c>
      <c r="Q101" s="61">
        <f>IF(C101="盈利收益率",L101,IF(C101="市盈率",M101,IF(C101="市净率",N101,-1)))</f>
        <v>29.69</v>
      </c>
      <c r="R101" s="61">
        <f>IFERROR(IF(C101="盈利收益率",POWER(Q101/J101,I101),POWER(J101/Q101,I101)),0)</f>
        <v>0.60011609807462563</v>
      </c>
      <c r="S101" s="62">
        <f>IF(R101&gt;1,INT(H101*R101),0)</f>
        <v>0</v>
      </c>
      <c r="T101" s="62"/>
      <c r="U101" s="63">
        <f>T101-S101</f>
        <v>0</v>
      </c>
      <c r="V101" s="59">
        <v>43193</v>
      </c>
      <c r="W101" s="64">
        <v>1.4582999999999999</v>
      </c>
    </row>
    <row r="102" spans="1:23" s="35" customFormat="1" x14ac:dyDescent="0.15">
      <c r="A102" s="53" t="s">
        <v>133</v>
      </c>
      <c r="B102" s="54" t="s">
        <v>134</v>
      </c>
      <c r="C102" s="55" t="s">
        <v>83</v>
      </c>
      <c r="D102" s="56">
        <v>24</v>
      </c>
      <c r="E102" s="56">
        <v>29</v>
      </c>
      <c r="F102" s="55" t="s">
        <v>135</v>
      </c>
      <c r="G102" s="55" t="s">
        <v>140</v>
      </c>
      <c r="H102" s="57">
        <v>400</v>
      </c>
      <c r="I102" s="58">
        <v>2</v>
      </c>
      <c r="J102" s="58">
        <v>24</v>
      </c>
      <c r="K102" s="59">
        <v>43223</v>
      </c>
      <c r="L102" s="60"/>
      <c r="M102" s="60">
        <v>17.23</v>
      </c>
      <c r="N102" s="60">
        <v>2.16</v>
      </c>
      <c r="O102" s="60">
        <v>1.9</v>
      </c>
      <c r="P102" s="60">
        <v>12.53</v>
      </c>
      <c r="Q102" s="61">
        <f>IF(C102="盈利收益率",L102,IF(C102="市盈率",M102,IF(C102="市净率",N102,-1)))</f>
        <v>17.23</v>
      </c>
      <c r="R102" s="61">
        <f>IFERROR(IF(C102="盈利收益率",POWER(Q102/J102,I102),POWER(J102/Q102,I102)),0)</f>
        <v>1.9402242508494376</v>
      </c>
      <c r="S102" s="62">
        <f>IF(R102&gt;1,INT(H102*R102),0)</f>
        <v>776</v>
      </c>
      <c r="T102" s="62">
        <v>510</v>
      </c>
      <c r="U102" s="63">
        <f>T102-S102</f>
        <v>-266</v>
      </c>
      <c r="V102" s="59">
        <v>43224</v>
      </c>
      <c r="W102" s="64">
        <v>1.843</v>
      </c>
    </row>
    <row r="103" spans="1:23" s="35" customFormat="1" x14ac:dyDescent="0.15">
      <c r="A103" s="53" t="s">
        <v>129</v>
      </c>
      <c r="B103" s="54" t="s">
        <v>130</v>
      </c>
      <c r="C103" s="55" t="s">
        <v>83</v>
      </c>
      <c r="D103" s="56">
        <v>13</v>
      </c>
      <c r="E103" s="56" t="s">
        <v>131</v>
      </c>
      <c r="F103" s="55"/>
      <c r="G103" s="55" t="s">
        <v>132</v>
      </c>
      <c r="H103" s="57">
        <v>400</v>
      </c>
      <c r="I103" s="58">
        <v>2</v>
      </c>
      <c r="J103" s="58">
        <v>13</v>
      </c>
      <c r="K103" s="59">
        <v>43223</v>
      </c>
      <c r="L103" s="60"/>
      <c r="M103" s="60">
        <v>9.74</v>
      </c>
      <c r="N103" s="60">
        <v>1.1499999999999999</v>
      </c>
      <c r="O103" s="60">
        <v>3.14</v>
      </c>
      <c r="P103" s="60">
        <v>11.78</v>
      </c>
      <c r="Q103" s="61">
        <f>IF(C103="盈利收益率",L103,IF(C103="市盈率",M103,IF(C103="市净率",N103,-1)))</f>
        <v>9.74</v>
      </c>
      <c r="R103" s="61">
        <f>IFERROR(IF(C103="盈利收益率",POWER(Q103/J103,I103),POWER(J103/Q103,I103)),0)</f>
        <v>1.7814301194506867</v>
      </c>
      <c r="S103" s="62">
        <f>IF(R103&gt;1,INT(H103*R103),0)</f>
        <v>712</v>
      </c>
      <c r="T103" s="62">
        <v>510</v>
      </c>
      <c r="U103" s="63">
        <f>T103-S103</f>
        <v>-202</v>
      </c>
      <c r="V103" s="59">
        <v>43224</v>
      </c>
      <c r="W103" s="64">
        <v>1.5452999999999999</v>
      </c>
    </row>
    <row r="104" spans="1:23" s="35" customFormat="1" x14ac:dyDescent="0.15">
      <c r="A104" s="53" t="s">
        <v>141</v>
      </c>
      <c r="B104" s="54" t="s">
        <v>142</v>
      </c>
      <c r="C104" s="55" t="s">
        <v>83</v>
      </c>
      <c r="D104" s="56">
        <v>33</v>
      </c>
      <c r="E104" s="56">
        <v>40</v>
      </c>
      <c r="F104" s="55" t="s">
        <v>68</v>
      </c>
      <c r="G104" s="55" t="s">
        <v>141</v>
      </c>
      <c r="H104" s="57">
        <v>400</v>
      </c>
      <c r="I104" s="58">
        <v>2</v>
      </c>
      <c r="J104" s="58">
        <v>31</v>
      </c>
      <c r="K104" s="59">
        <v>43223</v>
      </c>
      <c r="L104" s="60"/>
      <c r="M104" s="60">
        <v>24.25</v>
      </c>
      <c r="N104" s="60">
        <v>1.87</v>
      </c>
      <c r="O104" s="60"/>
      <c r="P104" s="60">
        <v>7.71</v>
      </c>
      <c r="Q104" s="61">
        <f>IF(C104="盈利收益率",L104,IF(C104="市盈率",M104,IF(C104="市净率",N104,-1)))</f>
        <v>24.25</v>
      </c>
      <c r="R104" s="61">
        <f>IFERROR(IF(C104="盈利收益率",POWER(Q104/J104,I104),POWER(J104/Q104,I104)),0)</f>
        <v>1.6341800403868634</v>
      </c>
      <c r="S104" s="62">
        <f>IF(R104&gt;1,INT(H104*R104),0)</f>
        <v>653</v>
      </c>
      <c r="T104" s="62">
        <v>400</v>
      </c>
      <c r="U104" s="63">
        <f>T104-S104</f>
        <v>-253</v>
      </c>
      <c r="V104" s="59">
        <v>43224</v>
      </c>
      <c r="W104" s="64">
        <v>0.97209999999999996</v>
      </c>
    </row>
    <row r="105" spans="1:23" s="35" customFormat="1" x14ac:dyDescent="0.15">
      <c r="A105" s="53" t="s">
        <v>85</v>
      </c>
      <c r="B105" s="54" t="s">
        <v>162</v>
      </c>
      <c r="C105" s="55" t="s">
        <v>83</v>
      </c>
      <c r="D105" s="56">
        <v>33</v>
      </c>
      <c r="E105" s="56">
        <v>40</v>
      </c>
      <c r="F105" s="55" t="s">
        <v>86</v>
      </c>
      <c r="G105" s="55" t="s">
        <v>87</v>
      </c>
      <c r="H105" s="57">
        <v>400</v>
      </c>
      <c r="I105" s="58">
        <v>2</v>
      </c>
      <c r="J105" s="58">
        <v>31</v>
      </c>
      <c r="K105" s="59">
        <v>43223</v>
      </c>
      <c r="L105" s="60"/>
      <c r="M105" s="60">
        <v>25.38</v>
      </c>
      <c r="N105" s="60">
        <v>2.27</v>
      </c>
      <c r="O105" s="60"/>
      <c r="P105" s="60">
        <v>8.94</v>
      </c>
      <c r="Q105" s="61">
        <f>IF(C105="盈利收益率",L105,IF(C105="市盈率",M105,IF(C105="市净率",N105,-1)))</f>
        <v>25.38</v>
      </c>
      <c r="R105" s="61">
        <f>IFERROR(IF(C105="盈利收益率",POWER(Q105/J105,I105),POWER(J105/Q105,I105)),0)</f>
        <v>1.4919015053146467</v>
      </c>
      <c r="S105" s="62">
        <f>IF(R105&gt;1,INT(H105*R105),0)</f>
        <v>596</v>
      </c>
      <c r="T105" s="62">
        <v>400</v>
      </c>
      <c r="U105" s="63">
        <f>T105-S105</f>
        <v>-196</v>
      </c>
      <c r="V105" s="59">
        <v>43224</v>
      </c>
      <c r="W105" s="64">
        <v>2.2492000000000001</v>
      </c>
    </row>
    <row r="106" spans="1:23" s="35" customFormat="1" x14ac:dyDescent="0.15">
      <c r="A106" s="53" t="s">
        <v>58</v>
      </c>
      <c r="B106" s="54" t="s">
        <v>55</v>
      </c>
      <c r="C106" s="55" t="s">
        <v>62</v>
      </c>
      <c r="D106" s="56">
        <v>10</v>
      </c>
      <c r="E106" s="56" t="s">
        <v>64</v>
      </c>
      <c r="F106" s="55" t="s">
        <v>68</v>
      </c>
      <c r="G106" s="55" t="s">
        <v>71</v>
      </c>
      <c r="H106" s="57">
        <v>400</v>
      </c>
      <c r="I106" s="58">
        <v>2</v>
      </c>
      <c r="J106" s="58">
        <v>10</v>
      </c>
      <c r="K106" s="59">
        <v>43223</v>
      </c>
      <c r="L106" s="60">
        <v>11.28</v>
      </c>
      <c r="M106" s="60">
        <v>8.86</v>
      </c>
      <c r="N106" s="60">
        <v>1.06</v>
      </c>
      <c r="O106" s="60">
        <v>3.71</v>
      </c>
      <c r="P106" s="60">
        <v>11.92</v>
      </c>
      <c r="Q106" s="61">
        <f>IF(C106="盈利收益率",L106,IF(C106="市盈率",M106,IF(C106="市净率",N106,-1)))</f>
        <v>11.28</v>
      </c>
      <c r="R106" s="61">
        <f>IFERROR(IF(C106="盈利收益率",POWER(Q106/J106,I106),POWER(J106/Q106,I106)),0)</f>
        <v>1.2723839999999997</v>
      </c>
      <c r="S106" s="62">
        <f>IF(R106&gt;1,INT(H106*R106),0)</f>
        <v>508</v>
      </c>
      <c r="T106" s="62">
        <v>510</v>
      </c>
      <c r="U106" s="63">
        <f>T106-S106</f>
        <v>2</v>
      </c>
      <c r="V106" s="59">
        <v>43224</v>
      </c>
      <c r="W106" s="64">
        <v>1.103</v>
      </c>
    </row>
    <row r="107" spans="1:23" s="35" customFormat="1" x14ac:dyDescent="0.15">
      <c r="A107" s="53" t="s">
        <v>58</v>
      </c>
      <c r="B107" s="54" t="s">
        <v>201</v>
      </c>
      <c r="C107" s="55" t="s">
        <v>62</v>
      </c>
      <c r="D107" s="56">
        <v>10</v>
      </c>
      <c r="E107" s="56" t="s">
        <v>64</v>
      </c>
      <c r="F107" s="55" t="s">
        <v>68</v>
      </c>
      <c r="G107" s="55" t="s">
        <v>200</v>
      </c>
      <c r="H107" s="57"/>
      <c r="I107" s="58">
        <v>2</v>
      </c>
      <c r="J107" s="58">
        <v>10</v>
      </c>
      <c r="K107" s="59">
        <v>43223</v>
      </c>
      <c r="L107" s="60">
        <v>11.28</v>
      </c>
      <c r="M107" s="60">
        <v>8.86</v>
      </c>
      <c r="N107" s="60">
        <v>1.06</v>
      </c>
      <c r="O107" s="60">
        <v>3.71</v>
      </c>
      <c r="P107" s="60">
        <v>11.92</v>
      </c>
      <c r="Q107" s="61">
        <f>IF(C107="盈利收益率",L107,IF(C107="市盈率",M107,IF(C107="市净率",N107,-1)))</f>
        <v>11.28</v>
      </c>
      <c r="R107" s="61">
        <f>IFERROR(IF(C107="盈利收益率",POWER(Q107/J107,I107),POWER(J107/Q107,I107)),0)</f>
        <v>1.2723839999999997</v>
      </c>
      <c r="S107" s="62">
        <f>IF(R107&gt;1,INT(H107*R107),0)</f>
        <v>0</v>
      </c>
      <c r="T107" s="62"/>
      <c r="U107" s="63">
        <f>T107-S107</f>
        <v>0</v>
      </c>
      <c r="V107" s="59">
        <v>43224</v>
      </c>
      <c r="W107" s="64">
        <v>1.4710000000000001</v>
      </c>
    </row>
    <row r="108" spans="1:23" s="35" customFormat="1" x14ac:dyDescent="0.15">
      <c r="A108" s="53" t="s">
        <v>81</v>
      </c>
      <c r="B108" s="54" t="s">
        <v>82</v>
      </c>
      <c r="C108" s="55" t="s">
        <v>83</v>
      </c>
      <c r="D108" s="56">
        <v>15</v>
      </c>
      <c r="E108" s="56">
        <v>25</v>
      </c>
      <c r="F108" s="55" t="s">
        <v>84</v>
      </c>
      <c r="G108" s="55" t="s">
        <v>84</v>
      </c>
      <c r="H108" s="57">
        <v>400</v>
      </c>
      <c r="I108" s="58">
        <v>2</v>
      </c>
      <c r="J108" s="58">
        <v>15</v>
      </c>
      <c r="K108" s="59">
        <v>43223</v>
      </c>
      <c r="L108" s="60"/>
      <c r="M108" s="60">
        <v>13.3</v>
      </c>
      <c r="N108" s="60">
        <v>1.79</v>
      </c>
      <c r="O108" s="60">
        <v>3.43</v>
      </c>
      <c r="P108" s="60">
        <v>13.46</v>
      </c>
      <c r="Q108" s="61">
        <f>IF(C108="盈利收益率",L108,IF(C108="市盈率",M108,IF(C108="市净率",N108,-1)))</f>
        <v>13.3</v>
      </c>
      <c r="R108" s="61">
        <f>IFERROR(IF(C108="盈利收益率",POWER(Q108/J108,I108),POWER(J108/Q108,I108)),0)</f>
        <v>1.2719769348182488</v>
      </c>
      <c r="S108" s="62">
        <f>IF(R108&gt;1,INT(H108*R108),0)</f>
        <v>508</v>
      </c>
      <c r="T108" s="62">
        <v>400</v>
      </c>
      <c r="U108" s="63">
        <f>T108-S108</f>
        <v>-108</v>
      </c>
      <c r="V108" s="59">
        <v>43224</v>
      </c>
      <c r="W108" s="64">
        <v>1.0226</v>
      </c>
    </row>
    <row r="109" spans="1:23" s="35" customFormat="1" x14ac:dyDescent="0.15">
      <c r="A109" s="53" t="s">
        <v>207</v>
      </c>
      <c r="B109" s="54" t="s">
        <v>53</v>
      </c>
      <c r="C109" s="55" t="s">
        <v>62</v>
      </c>
      <c r="D109" s="56">
        <v>10</v>
      </c>
      <c r="E109" s="56" t="s">
        <v>64</v>
      </c>
      <c r="F109" s="55" t="s">
        <v>208</v>
      </c>
      <c r="G109" s="55" t="s">
        <v>208</v>
      </c>
      <c r="H109" s="57"/>
      <c r="I109" s="58">
        <v>2</v>
      </c>
      <c r="J109" s="58">
        <v>10</v>
      </c>
      <c r="K109" s="59">
        <v>43223</v>
      </c>
      <c r="L109" s="60">
        <v>11.09</v>
      </c>
      <c r="M109" s="60">
        <v>9.02</v>
      </c>
      <c r="N109" s="60">
        <v>1.04</v>
      </c>
      <c r="O109" s="60">
        <v>3.24</v>
      </c>
      <c r="P109" s="60">
        <v>11.54</v>
      </c>
      <c r="Q109" s="61">
        <f>IF(C109="盈利收益率",L109,IF(C109="市盈率",M109,IF(C109="市净率",N109,-1)))</f>
        <v>11.09</v>
      </c>
      <c r="R109" s="61">
        <f>IFERROR(IF(C109="盈利收益率",POWER(Q109/J109,I109),POWER(J109/Q109,I109)),0)</f>
        <v>1.229881</v>
      </c>
      <c r="S109" s="62">
        <f>IF(R109&gt;1,INT(H109*R109),0)</f>
        <v>0</v>
      </c>
      <c r="T109" s="62"/>
      <c r="U109" s="63">
        <f>T109-S109</f>
        <v>0</v>
      </c>
      <c r="V109" s="59">
        <v>43224</v>
      </c>
      <c r="W109" s="64">
        <v>1.141</v>
      </c>
    </row>
    <row r="110" spans="1:23" s="35" customFormat="1" x14ac:dyDescent="0.15">
      <c r="A110" s="53" t="s">
        <v>104</v>
      </c>
      <c r="B110" s="54" t="s">
        <v>105</v>
      </c>
      <c r="C110" s="55" t="s">
        <v>83</v>
      </c>
      <c r="D110" s="56">
        <v>24</v>
      </c>
      <c r="E110" s="56">
        <v>33</v>
      </c>
      <c r="F110" s="55" t="s">
        <v>68</v>
      </c>
      <c r="G110" s="55" t="s">
        <v>106</v>
      </c>
      <c r="H110" s="57"/>
      <c r="I110" s="58">
        <v>2</v>
      </c>
      <c r="J110" s="58">
        <v>24</v>
      </c>
      <c r="K110" s="59">
        <v>43223</v>
      </c>
      <c r="L110" s="60"/>
      <c r="M110" s="60">
        <v>21.79</v>
      </c>
      <c r="N110" s="60">
        <v>2.98</v>
      </c>
      <c r="O110" s="60"/>
      <c r="P110" s="60">
        <v>13.65</v>
      </c>
      <c r="Q110" s="61">
        <f>IF(C110="盈利收益率",L110,IF(C110="市盈率",M110,IF(C110="市净率",N110,-1)))</f>
        <v>21.79</v>
      </c>
      <c r="R110" s="61">
        <f>IFERROR(IF(C110="盈利收益率",POWER(Q110/J110,I110),POWER(J110/Q110,I110)),0)</f>
        <v>1.2131319000825813</v>
      </c>
      <c r="S110" s="62">
        <f>IF(R110&gt;1,INT(H110*R110),0)</f>
        <v>0</v>
      </c>
      <c r="T110" s="62"/>
      <c r="U110" s="63">
        <f>T110-S110</f>
        <v>0</v>
      </c>
      <c r="V110" s="59">
        <v>43224</v>
      </c>
      <c r="W110" s="64">
        <v>1.0851</v>
      </c>
    </row>
    <row r="111" spans="1:23" s="35" customFormat="1" x14ac:dyDescent="0.15">
      <c r="A111" s="53" t="s">
        <v>47</v>
      </c>
      <c r="B111" s="54" t="s">
        <v>56</v>
      </c>
      <c r="C111" s="55" t="s">
        <v>62</v>
      </c>
      <c r="D111" s="56">
        <v>10</v>
      </c>
      <c r="E111" s="56" t="s">
        <v>64</v>
      </c>
      <c r="F111" s="55" t="s">
        <v>68</v>
      </c>
      <c r="G111" s="55" t="s">
        <v>72</v>
      </c>
      <c r="H111" s="57"/>
      <c r="I111" s="58">
        <v>2</v>
      </c>
      <c r="J111" s="58">
        <v>10</v>
      </c>
      <c r="K111" s="59">
        <v>43223</v>
      </c>
      <c r="L111" s="60">
        <v>10.1</v>
      </c>
      <c r="M111" s="60">
        <v>9.91</v>
      </c>
      <c r="N111" s="60">
        <v>1.18</v>
      </c>
      <c r="O111" s="60">
        <v>3.03</v>
      </c>
      <c r="P111" s="60">
        <v>11.92</v>
      </c>
      <c r="Q111" s="61">
        <f>IF(C111="盈利收益率",L111,IF(C111="市盈率",M111,IF(C111="市净率",N111,-1)))</f>
        <v>10.1</v>
      </c>
      <c r="R111" s="61">
        <f>IFERROR(IF(C111="盈利收益率",POWER(Q111/J111,I111),POWER(J111/Q111,I111)),0)</f>
        <v>1.0201</v>
      </c>
      <c r="S111" s="62">
        <f>IF(R111&gt;1,INT(H111*R111),0)</f>
        <v>0</v>
      </c>
      <c r="T111" s="62"/>
      <c r="U111" s="63">
        <f>T111-S111</f>
        <v>0</v>
      </c>
      <c r="V111" s="59">
        <v>43224</v>
      </c>
      <c r="W111" s="64">
        <v>1.4691000000000001</v>
      </c>
    </row>
    <row r="112" spans="1:23" s="35" customFormat="1" x14ac:dyDescent="0.15">
      <c r="A112" s="53" t="s">
        <v>107</v>
      </c>
      <c r="B112" s="54" t="s">
        <v>108</v>
      </c>
      <c r="C112" s="55" t="s">
        <v>83</v>
      </c>
      <c r="D112" s="56">
        <v>23</v>
      </c>
      <c r="E112" s="56">
        <v>35</v>
      </c>
      <c r="F112" s="55" t="s">
        <v>109</v>
      </c>
      <c r="G112" s="55" t="s">
        <v>110</v>
      </c>
      <c r="H112" s="57"/>
      <c r="I112" s="58">
        <v>2</v>
      </c>
      <c r="J112" s="58">
        <v>23</v>
      </c>
      <c r="K112" s="59">
        <v>43223</v>
      </c>
      <c r="L112" s="60"/>
      <c r="M112" s="60">
        <v>27.43</v>
      </c>
      <c r="N112" s="60">
        <v>4.6900000000000004</v>
      </c>
      <c r="O112" s="60"/>
      <c r="P112" s="60">
        <v>17.09</v>
      </c>
      <c r="Q112" s="61">
        <f>IF(C112="盈利收益率",L112,IF(C112="市盈率",M112,IF(C112="市净率",N112,-1)))</f>
        <v>27.43</v>
      </c>
      <c r="R112" s="61">
        <f>IFERROR(IF(C112="盈利收益率",POWER(Q112/J112,I112),POWER(J112/Q112,I112)),0)</f>
        <v>0.70307888744477887</v>
      </c>
      <c r="S112" s="62">
        <f>IF(R112&gt;1,INT(H112*R112),0)</f>
        <v>0</v>
      </c>
      <c r="T112" s="62"/>
      <c r="U112" s="63">
        <f>T112-S112</f>
        <v>0</v>
      </c>
      <c r="V112" s="59">
        <v>43224</v>
      </c>
      <c r="W112" s="64">
        <v>1.4693000000000001</v>
      </c>
    </row>
    <row r="113" spans="1:23" s="35" customFormat="1" x14ac:dyDescent="0.15">
      <c r="A113" s="53" t="s">
        <v>133</v>
      </c>
      <c r="B113" s="54" t="s">
        <v>134</v>
      </c>
      <c r="C113" s="55" t="s">
        <v>83</v>
      </c>
      <c r="D113" s="56">
        <v>24</v>
      </c>
      <c r="E113" s="56">
        <v>29</v>
      </c>
      <c r="F113" s="55" t="s">
        <v>135</v>
      </c>
      <c r="G113" s="55" t="s">
        <v>140</v>
      </c>
      <c r="H113" s="57">
        <v>400</v>
      </c>
      <c r="I113" s="58">
        <v>2</v>
      </c>
      <c r="J113" s="58">
        <v>24</v>
      </c>
      <c r="K113" s="59">
        <v>43230</v>
      </c>
      <c r="L113" s="60"/>
      <c r="M113" s="60">
        <v>17.75</v>
      </c>
      <c r="N113" s="60">
        <v>2.23</v>
      </c>
      <c r="O113" s="60">
        <v>1.84</v>
      </c>
      <c r="P113" s="60">
        <v>12.54</v>
      </c>
      <c r="Q113" s="61">
        <f>IF(C113="盈利收益率",L113,IF(C113="市盈率",M113,IF(C113="市净率",N113,-1)))</f>
        <v>17.75</v>
      </c>
      <c r="R113" s="61">
        <f>IFERROR(IF(C113="盈利收益率",POWER(Q113/J113,I113),POWER(J113/Q113,I113)),0)</f>
        <v>1.8282086887522315</v>
      </c>
      <c r="S113" s="62">
        <f>IF(R113&gt;1,INT(H113*R113),0)</f>
        <v>731</v>
      </c>
      <c r="T113" s="62">
        <v>480</v>
      </c>
      <c r="U113" s="63">
        <f>T113-S113</f>
        <v>-251</v>
      </c>
      <c r="V113" s="59">
        <v>43231</v>
      </c>
      <c r="W113" s="64">
        <v>1.8945000000000001</v>
      </c>
    </row>
    <row r="114" spans="1:23" s="35" customFormat="1" x14ac:dyDescent="0.15">
      <c r="A114" s="53" t="s">
        <v>129</v>
      </c>
      <c r="B114" s="54" t="s">
        <v>130</v>
      </c>
      <c r="C114" s="55" t="s">
        <v>83</v>
      </c>
      <c r="D114" s="56">
        <v>13</v>
      </c>
      <c r="E114" s="56" t="s">
        <v>131</v>
      </c>
      <c r="F114" s="55"/>
      <c r="G114" s="55" t="s">
        <v>132</v>
      </c>
      <c r="H114" s="57">
        <v>400</v>
      </c>
      <c r="I114" s="58">
        <v>2</v>
      </c>
      <c r="J114" s="58">
        <v>13</v>
      </c>
      <c r="K114" s="59">
        <v>43230</v>
      </c>
      <c r="L114" s="60"/>
      <c r="M114" s="60">
        <v>9.94</v>
      </c>
      <c r="N114" s="60">
        <v>1.17</v>
      </c>
      <c r="O114" s="60">
        <v>3.07</v>
      </c>
      <c r="P114" s="60">
        <v>11.78</v>
      </c>
      <c r="Q114" s="61">
        <f>IF(C114="盈利收益率",L114,IF(C114="市盈率",M114,IF(C114="市净率",N114,-1)))</f>
        <v>9.94</v>
      </c>
      <c r="R114" s="61">
        <f>IFERROR(IF(C114="盈利收益率",POWER(Q114/J114,I114),POWER(J114/Q114,I114)),0)</f>
        <v>1.7104639911906048</v>
      </c>
      <c r="S114" s="62">
        <f>IF(R114&gt;1,INT(H114*R114),0)</f>
        <v>684</v>
      </c>
      <c r="T114" s="62">
        <v>480</v>
      </c>
      <c r="U114" s="63">
        <f>T114-S114</f>
        <v>-204</v>
      </c>
      <c r="V114" s="59">
        <v>43231</v>
      </c>
      <c r="W114" s="64">
        <v>1.5857000000000001</v>
      </c>
    </row>
    <row r="115" spans="1:23" s="35" customFormat="1" x14ac:dyDescent="0.15">
      <c r="A115" s="53" t="s">
        <v>141</v>
      </c>
      <c r="B115" s="54" t="s">
        <v>142</v>
      </c>
      <c r="C115" s="55" t="s">
        <v>83</v>
      </c>
      <c r="D115" s="56">
        <v>33</v>
      </c>
      <c r="E115" s="56">
        <v>40</v>
      </c>
      <c r="F115" s="55" t="s">
        <v>68</v>
      </c>
      <c r="G115" s="55" t="s">
        <v>141</v>
      </c>
      <c r="H115" s="57">
        <v>400</v>
      </c>
      <c r="I115" s="58">
        <v>2</v>
      </c>
      <c r="J115" s="58">
        <v>31</v>
      </c>
      <c r="K115" s="59">
        <v>43230</v>
      </c>
      <c r="L115" s="60"/>
      <c r="M115" s="60">
        <v>24.91</v>
      </c>
      <c r="N115" s="60">
        <v>1.92</v>
      </c>
      <c r="O115" s="60"/>
      <c r="P115" s="60">
        <v>7.71</v>
      </c>
      <c r="Q115" s="61">
        <f>IF(C115="盈利收益率",L115,IF(C115="市盈率",M115,IF(C115="市净率",N115,-1)))</f>
        <v>24.91</v>
      </c>
      <c r="R115" s="61">
        <f>IFERROR(IF(C115="盈利收益率",POWER(Q115/J115,I115),POWER(J115/Q115,I115)),0)</f>
        <v>1.5487307901379532</v>
      </c>
      <c r="S115" s="62">
        <f>IF(R115&gt;1,INT(H115*R115),0)</f>
        <v>619</v>
      </c>
      <c r="T115" s="62">
        <v>400</v>
      </c>
      <c r="U115" s="63">
        <f>T115-S115</f>
        <v>-219</v>
      </c>
      <c r="V115" s="59">
        <v>43231</v>
      </c>
      <c r="W115" s="64">
        <v>0.9869</v>
      </c>
    </row>
    <row r="116" spans="1:23" s="35" customFormat="1" x14ac:dyDescent="0.15">
      <c r="A116" s="53" t="s">
        <v>85</v>
      </c>
      <c r="B116" s="54" t="s">
        <v>162</v>
      </c>
      <c r="C116" s="55" t="s">
        <v>83</v>
      </c>
      <c r="D116" s="56">
        <v>33</v>
      </c>
      <c r="E116" s="56">
        <v>40</v>
      </c>
      <c r="F116" s="55" t="s">
        <v>86</v>
      </c>
      <c r="G116" s="55" t="s">
        <v>87</v>
      </c>
      <c r="H116" s="57">
        <v>400</v>
      </c>
      <c r="I116" s="58">
        <v>2</v>
      </c>
      <c r="J116" s="58">
        <v>31</v>
      </c>
      <c r="K116" s="59">
        <v>43230</v>
      </c>
      <c r="L116" s="60"/>
      <c r="M116" s="60">
        <v>25.98</v>
      </c>
      <c r="N116" s="60">
        <v>2.3199999999999998</v>
      </c>
      <c r="O116" s="60"/>
      <c r="P116" s="60">
        <v>8.93</v>
      </c>
      <c r="Q116" s="61">
        <f>IF(C116="盈利收益率",L116,IF(C116="市盈率",M116,IF(C116="市净率",N116,-1)))</f>
        <v>25.98</v>
      </c>
      <c r="R116" s="61">
        <f>IFERROR(IF(C116="盈利收益率",POWER(Q116/J116,I116),POWER(J116/Q116,I116)),0)</f>
        <v>1.4237872325546801</v>
      </c>
      <c r="S116" s="62">
        <f>IF(R116&gt;1,INT(H116*R116),0)</f>
        <v>569</v>
      </c>
      <c r="T116" s="62">
        <v>400</v>
      </c>
      <c r="U116" s="63">
        <f>T116-S116</f>
        <v>-169</v>
      </c>
      <c r="V116" s="59">
        <v>43231</v>
      </c>
      <c r="W116" s="64">
        <v>2.2852999999999999</v>
      </c>
    </row>
    <row r="117" spans="1:23" s="35" customFormat="1" x14ac:dyDescent="0.15">
      <c r="A117" s="53" t="s">
        <v>58</v>
      </c>
      <c r="B117" s="54" t="s">
        <v>55</v>
      </c>
      <c r="C117" s="55" t="s">
        <v>62</v>
      </c>
      <c r="D117" s="56">
        <v>10</v>
      </c>
      <c r="E117" s="56" t="s">
        <v>64</v>
      </c>
      <c r="F117" s="55" t="s">
        <v>68</v>
      </c>
      <c r="G117" s="55" t="s">
        <v>71</v>
      </c>
      <c r="H117" s="57">
        <v>400</v>
      </c>
      <c r="I117" s="58">
        <v>2</v>
      </c>
      <c r="J117" s="58">
        <v>10</v>
      </c>
      <c r="K117" s="59">
        <v>43230</v>
      </c>
      <c r="L117" s="60">
        <v>11.04</v>
      </c>
      <c r="M117" s="60">
        <v>9.06</v>
      </c>
      <c r="N117" s="60">
        <v>1.08</v>
      </c>
      <c r="O117" s="60">
        <v>3.63</v>
      </c>
      <c r="P117" s="60">
        <v>11.94</v>
      </c>
      <c r="Q117" s="61">
        <f>IF(C117="盈利收益率",L117,IF(C117="市盈率",M117,IF(C117="市净率",N117,-1)))</f>
        <v>11.04</v>
      </c>
      <c r="R117" s="61">
        <f>IFERROR(IF(C117="盈利收益率",POWER(Q117/J117,I117),POWER(J117/Q117,I117)),0)</f>
        <v>1.2188159999999997</v>
      </c>
      <c r="S117" s="62">
        <f>IF(R117&gt;1,INT(H117*R117),0)</f>
        <v>487</v>
      </c>
      <c r="T117" s="62">
        <v>480</v>
      </c>
      <c r="U117" s="63">
        <f>T117-S117</f>
        <v>-7</v>
      </c>
      <c r="V117" s="59">
        <v>43231</v>
      </c>
      <c r="W117" s="64">
        <v>1.1240000000000001</v>
      </c>
    </row>
    <row r="118" spans="1:23" s="35" customFormat="1" x14ac:dyDescent="0.15">
      <c r="A118" s="53" t="s">
        <v>58</v>
      </c>
      <c r="B118" s="54" t="s">
        <v>201</v>
      </c>
      <c r="C118" s="55" t="s">
        <v>62</v>
      </c>
      <c r="D118" s="56">
        <v>10</v>
      </c>
      <c r="E118" s="56" t="s">
        <v>64</v>
      </c>
      <c r="F118" s="55" t="s">
        <v>68</v>
      </c>
      <c r="G118" s="55" t="s">
        <v>200</v>
      </c>
      <c r="H118" s="57"/>
      <c r="I118" s="58">
        <v>2</v>
      </c>
      <c r="J118" s="58">
        <v>10</v>
      </c>
      <c r="K118" s="59">
        <v>43230</v>
      </c>
      <c r="L118" s="60">
        <v>11.04</v>
      </c>
      <c r="M118" s="60">
        <v>9.06</v>
      </c>
      <c r="N118" s="60">
        <v>1.08</v>
      </c>
      <c r="O118" s="60">
        <v>3.63</v>
      </c>
      <c r="P118" s="60">
        <v>11.94</v>
      </c>
      <c r="Q118" s="61">
        <f>IF(C118="盈利收益率",L118,IF(C118="市盈率",M118,IF(C118="市净率",N118,-1)))</f>
        <v>11.04</v>
      </c>
      <c r="R118" s="61">
        <f>IFERROR(IF(C118="盈利收益率",POWER(Q118/J118,I118),POWER(J118/Q118,I118)),0)</f>
        <v>1.2188159999999997</v>
      </c>
      <c r="S118" s="62">
        <f>IF(R118&gt;1,INT(H118*R118),0)</f>
        <v>0</v>
      </c>
      <c r="T118" s="62"/>
      <c r="U118" s="63">
        <f>T118-S118</f>
        <v>0</v>
      </c>
      <c r="V118" s="59">
        <v>43231</v>
      </c>
      <c r="W118" s="64">
        <v>1.488</v>
      </c>
    </row>
    <row r="119" spans="1:23" s="35" customFormat="1" x14ac:dyDescent="0.15">
      <c r="A119" s="53" t="s">
        <v>81</v>
      </c>
      <c r="B119" s="54" t="s">
        <v>82</v>
      </c>
      <c r="C119" s="55" t="s">
        <v>83</v>
      </c>
      <c r="D119" s="56">
        <v>15</v>
      </c>
      <c r="E119" s="56">
        <v>25</v>
      </c>
      <c r="F119" s="55" t="s">
        <v>84</v>
      </c>
      <c r="G119" s="55" t="s">
        <v>84</v>
      </c>
      <c r="H119" s="57">
        <v>400</v>
      </c>
      <c r="I119" s="58">
        <v>2</v>
      </c>
      <c r="J119" s="58">
        <v>15</v>
      </c>
      <c r="K119" s="59">
        <v>43230</v>
      </c>
      <c r="L119" s="60"/>
      <c r="M119" s="60">
        <v>13.63</v>
      </c>
      <c r="N119" s="60">
        <v>1.83</v>
      </c>
      <c r="O119" s="60">
        <v>3.35</v>
      </c>
      <c r="P119" s="60">
        <v>13.43</v>
      </c>
      <c r="Q119" s="61">
        <f>IF(C119="盈利收益率",L119,IF(C119="市盈率",M119,IF(C119="市净率",N119,-1)))</f>
        <v>13.63</v>
      </c>
      <c r="R119" s="61">
        <f>IFERROR(IF(C119="盈利收益率",POWER(Q119/J119,I119),POWER(J119/Q119,I119)),0)</f>
        <v>1.211130124358841</v>
      </c>
      <c r="S119" s="62">
        <f>IF(R119&gt;1,INT(H119*R119),0)</f>
        <v>484</v>
      </c>
      <c r="T119" s="62">
        <v>400</v>
      </c>
      <c r="U119" s="63">
        <f>T119-S119</f>
        <v>-84</v>
      </c>
      <c r="V119" s="59">
        <v>43231</v>
      </c>
      <c r="W119" s="64">
        <v>1.0442</v>
      </c>
    </row>
    <row r="120" spans="1:23" s="35" customFormat="1" x14ac:dyDescent="0.15">
      <c r="A120" s="53" t="s">
        <v>207</v>
      </c>
      <c r="B120" s="54" t="s">
        <v>53</v>
      </c>
      <c r="C120" s="55" t="s">
        <v>62</v>
      </c>
      <c r="D120" s="56">
        <v>10</v>
      </c>
      <c r="E120" s="56" t="s">
        <v>64</v>
      </c>
      <c r="F120" s="55" t="s">
        <v>208</v>
      </c>
      <c r="G120" s="55" t="s">
        <v>208</v>
      </c>
      <c r="H120" s="57"/>
      <c r="I120" s="58">
        <v>2</v>
      </c>
      <c r="J120" s="58">
        <v>10</v>
      </c>
      <c r="K120" s="59">
        <v>43230</v>
      </c>
      <c r="L120" s="60">
        <v>10.94</v>
      </c>
      <c r="M120" s="60">
        <v>9.14</v>
      </c>
      <c r="N120" s="60">
        <v>1.05</v>
      </c>
      <c r="O120" s="60">
        <v>3.19</v>
      </c>
      <c r="P120" s="60">
        <v>11.46</v>
      </c>
      <c r="Q120" s="61">
        <f>IF(C120="盈利收益率",L120,IF(C120="市盈率",M120,IF(C120="市净率",N120,-1)))</f>
        <v>10.94</v>
      </c>
      <c r="R120" s="61">
        <f>IFERROR(IF(C120="盈利收益率",POWER(Q120/J120,I120),POWER(J120/Q120,I120)),0)</f>
        <v>1.1968359999999998</v>
      </c>
      <c r="S120" s="62">
        <f>IF(R120&gt;1,INT(H120*R120),0)</f>
        <v>0</v>
      </c>
      <c r="T120" s="62"/>
      <c r="U120" s="63">
        <f>T120-S120</f>
        <v>0</v>
      </c>
      <c r="V120" s="59">
        <v>43231</v>
      </c>
      <c r="W120" s="64">
        <v>1.179</v>
      </c>
    </row>
    <row r="121" spans="1:23" s="35" customFormat="1" x14ac:dyDescent="0.15">
      <c r="A121" s="53" t="s">
        <v>104</v>
      </c>
      <c r="B121" s="54" t="s">
        <v>105</v>
      </c>
      <c r="C121" s="55" t="s">
        <v>83</v>
      </c>
      <c r="D121" s="56">
        <v>24</v>
      </c>
      <c r="E121" s="56">
        <v>33</v>
      </c>
      <c r="F121" s="55" t="s">
        <v>68</v>
      </c>
      <c r="G121" s="55" t="s">
        <v>106</v>
      </c>
      <c r="H121" s="57"/>
      <c r="I121" s="58">
        <v>2</v>
      </c>
      <c r="J121" s="58">
        <v>24</v>
      </c>
      <c r="K121" s="59">
        <v>43230</v>
      </c>
      <c r="L121" s="60"/>
      <c r="M121" s="60">
        <v>22.72</v>
      </c>
      <c r="N121" s="60">
        <v>3.1</v>
      </c>
      <c r="O121" s="60"/>
      <c r="P121" s="60">
        <v>13.66</v>
      </c>
      <c r="Q121" s="61">
        <f>IF(C121="盈利收益率",L121,IF(C121="市盈率",M121,IF(C121="市净率",N121,-1)))</f>
        <v>22.72</v>
      </c>
      <c r="R121" s="61">
        <f>IFERROR(IF(C121="盈利收益率",POWER(Q121/J121,I121),POWER(J121/Q121,I121)),0)</f>
        <v>1.115850029756001</v>
      </c>
      <c r="S121" s="62">
        <f>IF(R121&gt;1,INT(H121*R121),0)</f>
        <v>0</v>
      </c>
      <c r="T121" s="62"/>
      <c r="U121" s="63">
        <f>T121-S121</f>
        <v>0</v>
      </c>
      <c r="V121" s="59">
        <v>43231</v>
      </c>
      <c r="W121" s="64">
        <v>1.1083000000000001</v>
      </c>
    </row>
    <row r="122" spans="1:23" s="35" customFormat="1" x14ac:dyDescent="0.15">
      <c r="A122" s="53" t="s">
        <v>47</v>
      </c>
      <c r="B122" s="54" t="s">
        <v>56</v>
      </c>
      <c r="C122" s="55" t="s">
        <v>62</v>
      </c>
      <c r="D122" s="56">
        <v>10</v>
      </c>
      <c r="E122" s="56" t="s">
        <v>64</v>
      </c>
      <c r="F122" s="55" t="s">
        <v>68</v>
      </c>
      <c r="G122" s="55" t="s">
        <v>72</v>
      </c>
      <c r="H122" s="57"/>
      <c r="I122" s="58">
        <v>2</v>
      </c>
      <c r="J122" s="58">
        <v>10</v>
      </c>
      <c r="K122" s="59">
        <v>43230</v>
      </c>
      <c r="L122" s="60">
        <v>9.8699999999999992</v>
      </c>
      <c r="M122" s="60">
        <v>10.130000000000001</v>
      </c>
      <c r="N122" s="60">
        <v>1.21</v>
      </c>
      <c r="O122" s="60">
        <v>2.96</v>
      </c>
      <c r="P122" s="60">
        <v>11.92</v>
      </c>
      <c r="Q122" s="61">
        <f>IF(C122="盈利收益率",L122,IF(C122="市盈率",M122,IF(C122="市净率",N122,-1)))</f>
        <v>9.8699999999999992</v>
      </c>
      <c r="R122" s="61">
        <f>IFERROR(IF(C122="盈利收益率",POWER(Q122/J122,I122),POWER(J122/Q122,I122)),0)</f>
        <v>0.97416899999999973</v>
      </c>
      <c r="S122" s="62">
        <f>IF(R122&gt;1,INT(H122*R122),0)</f>
        <v>0</v>
      </c>
      <c r="T122" s="62"/>
      <c r="U122" s="63">
        <f>T122-S122</f>
        <v>0</v>
      </c>
      <c r="V122" s="59">
        <v>43231</v>
      </c>
      <c r="W122" s="64">
        <v>1.5066999999999999</v>
      </c>
    </row>
    <row r="123" spans="1:23" s="35" customFormat="1" x14ac:dyDescent="0.15">
      <c r="A123" s="53" t="s">
        <v>107</v>
      </c>
      <c r="B123" s="54" t="s">
        <v>108</v>
      </c>
      <c r="C123" s="55" t="s">
        <v>83</v>
      </c>
      <c r="D123" s="56">
        <v>23</v>
      </c>
      <c r="E123" s="56">
        <v>35</v>
      </c>
      <c r="F123" s="55" t="s">
        <v>109</v>
      </c>
      <c r="G123" s="55" t="s">
        <v>110</v>
      </c>
      <c r="H123" s="57"/>
      <c r="I123" s="58">
        <v>2</v>
      </c>
      <c r="J123" s="58">
        <v>23</v>
      </c>
      <c r="K123" s="59">
        <v>43230</v>
      </c>
      <c r="L123" s="60"/>
      <c r="M123" s="60">
        <v>29.21</v>
      </c>
      <c r="N123" s="60">
        <v>4.99</v>
      </c>
      <c r="O123" s="60"/>
      <c r="P123" s="60">
        <v>17.09</v>
      </c>
      <c r="Q123" s="61">
        <f>IF(C123="盈利收益率",L123,IF(C123="市盈率",M123,IF(C123="市净率",N123,-1)))</f>
        <v>29.21</v>
      </c>
      <c r="R123" s="61">
        <f>IFERROR(IF(C123="盈利收益率",POWER(Q123/J123,I123),POWER(J123/Q123,I123)),0)</f>
        <v>0.62000124000247991</v>
      </c>
      <c r="S123" s="62">
        <f>IF(R123&gt;1,INT(H123*R123),0)</f>
        <v>0</v>
      </c>
      <c r="T123" s="62"/>
      <c r="U123" s="63">
        <f>T123-S123</f>
        <v>0</v>
      </c>
      <c r="V123" s="59">
        <v>43231</v>
      </c>
      <c r="W123" s="64">
        <v>1.5416000000000001</v>
      </c>
    </row>
    <row r="124" spans="1:23" s="35" customFormat="1" x14ac:dyDescent="0.15">
      <c r="A124" s="53" t="s">
        <v>133</v>
      </c>
      <c r="B124" s="54" t="s">
        <v>134</v>
      </c>
      <c r="C124" s="55" t="s">
        <v>83</v>
      </c>
      <c r="D124" s="56">
        <v>24</v>
      </c>
      <c r="E124" s="56">
        <v>29</v>
      </c>
      <c r="F124" s="55" t="s">
        <v>135</v>
      </c>
      <c r="G124" s="55" t="s">
        <v>140</v>
      </c>
      <c r="H124" s="57">
        <v>400</v>
      </c>
      <c r="I124" s="58">
        <v>2</v>
      </c>
      <c r="J124" s="58">
        <v>24</v>
      </c>
      <c r="K124" s="59">
        <v>43237</v>
      </c>
      <c r="L124" s="60"/>
      <c r="M124" s="60">
        <v>17.66</v>
      </c>
      <c r="N124" s="60">
        <v>2.21</v>
      </c>
      <c r="O124" s="60">
        <v>1.85</v>
      </c>
      <c r="P124" s="60">
        <v>12.53</v>
      </c>
      <c r="Q124" s="61">
        <f>IF(C124="盈利收益率",L124,IF(C124="市盈率",M124,IF(C124="市净率",N124,-1)))</f>
        <v>17.66</v>
      </c>
      <c r="R124" s="61">
        <f>IFERROR(IF(C124="盈利收益率",POWER(Q124/J124,I124),POWER(J124/Q124,I124)),0)</f>
        <v>1.8468902344396294</v>
      </c>
      <c r="S124" s="62">
        <f>IF(R124&gt;1,INT(H124*R124),0)</f>
        <v>738</v>
      </c>
      <c r="T124" s="62">
        <v>738</v>
      </c>
      <c r="U124" s="63">
        <f>T124-S124</f>
        <v>0</v>
      </c>
      <c r="V124" s="59">
        <v>43238</v>
      </c>
      <c r="W124" s="64">
        <v>1.9045000000000001</v>
      </c>
    </row>
    <row r="125" spans="1:23" s="35" customFormat="1" x14ac:dyDescent="0.15">
      <c r="A125" s="53" t="s">
        <v>129</v>
      </c>
      <c r="B125" s="54" t="s">
        <v>130</v>
      </c>
      <c r="C125" s="55" t="s">
        <v>83</v>
      </c>
      <c r="D125" s="56">
        <v>13</v>
      </c>
      <c r="E125" s="56" t="s">
        <v>131</v>
      </c>
      <c r="F125" s="55"/>
      <c r="G125" s="55" t="s">
        <v>132</v>
      </c>
      <c r="H125" s="57">
        <v>400</v>
      </c>
      <c r="I125" s="58">
        <v>2</v>
      </c>
      <c r="J125" s="58">
        <v>13</v>
      </c>
      <c r="K125" s="59">
        <v>43237</v>
      </c>
      <c r="L125" s="60"/>
      <c r="M125" s="60">
        <v>9.8699999999999992</v>
      </c>
      <c r="N125" s="60">
        <v>1.1599999999999999</v>
      </c>
      <c r="O125" s="60">
        <v>3.1</v>
      </c>
      <c r="P125" s="60">
        <v>11.77</v>
      </c>
      <c r="Q125" s="61">
        <f>IF(C125="盈利收益率",L125,IF(C125="市盈率",M125,IF(C125="市净率",N125,-1)))</f>
        <v>9.8699999999999992</v>
      </c>
      <c r="R125" s="61">
        <f>IFERROR(IF(C125="盈利收益率",POWER(Q125/J125,I125),POWER(J125/Q125,I125)),0)</f>
        <v>1.7348119268833231</v>
      </c>
      <c r="S125" s="62">
        <f>IF(R125&gt;1,INT(H125*R125),0)</f>
        <v>693</v>
      </c>
      <c r="T125" s="62">
        <v>693</v>
      </c>
      <c r="U125" s="63">
        <f>T125-S125</f>
        <v>0</v>
      </c>
      <c r="V125" s="59">
        <v>43238</v>
      </c>
      <c r="W125" s="64">
        <v>1.5951</v>
      </c>
    </row>
    <row r="126" spans="1:23" s="35" customFormat="1" x14ac:dyDescent="0.15">
      <c r="A126" s="53" t="s">
        <v>141</v>
      </c>
      <c r="B126" s="54" t="s">
        <v>142</v>
      </c>
      <c r="C126" s="55" t="s">
        <v>83</v>
      </c>
      <c r="D126" s="56">
        <v>33</v>
      </c>
      <c r="E126" s="56">
        <v>40</v>
      </c>
      <c r="F126" s="55" t="s">
        <v>68</v>
      </c>
      <c r="G126" s="55" t="s">
        <v>141</v>
      </c>
      <c r="H126" s="57">
        <v>400</v>
      </c>
      <c r="I126" s="58">
        <v>2</v>
      </c>
      <c r="J126" s="58">
        <v>31</v>
      </c>
      <c r="K126" s="59">
        <v>43237</v>
      </c>
      <c r="L126" s="60"/>
      <c r="M126" s="60">
        <v>24.81</v>
      </c>
      <c r="N126" s="60">
        <v>1.91</v>
      </c>
      <c r="O126" s="60"/>
      <c r="P126" s="60">
        <v>7.7</v>
      </c>
      <c r="Q126" s="61">
        <f>IF(C126="盈利收益率",L126,IF(C126="市盈率",M126,IF(C126="市净率",N126,-1)))</f>
        <v>24.81</v>
      </c>
      <c r="R126" s="61">
        <f>IFERROR(IF(C126="盈利收益率",POWER(Q126/J126,I126),POWER(J126/Q126,I126)),0)</f>
        <v>1.5612406810908412</v>
      </c>
      <c r="S126" s="62">
        <f>IF(R126&gt;1,INT(H126*R126),0)</f>
        <v>624</v>
      </c>
      <c r="T126" s="62">
        <v>624</v>
      </c>
      <c r="U126" s="63">
        <f>T126-S126</f>
        <v>0</v>
      </c>
      <c r="V126" s="59">
        <v>43238</v>
      </c>
      <c r="W126" s="64">
        <v>0.99409999999999998</v>
      </c>
    </row>
    <row r="127" spans="1:23" s="35" customFormat="1" x14ac:dyDescent="0.15">
      <c r="A127" s="53" t="s">
        <v>85</v>
      </c>
      <c r="B127" s="54" t="s">
        <v>162</v>
      </c>
      <c r="C127" s="55" t="s">
        <v>83</v>
      </c>
      <c r="D127" s="56">
        <v>33</v>
      </c>
      <c r="E127" s="56">
        <v>40</v>
      </c>
      <c r="F127" s="55" t="s">
        <v>86</v>
      </c>
      <c r="G127" s="55" t="s">
        <v>87</v>
      </c>
      <c r="H127" s="57">
        <v>400</v>
      </c>
      <c r="I127" s="58">
        <v>2</v>
      </c>
      <c r="J127" s="58">
        <v>31</v>
      </c>
      <c r="K127" s="59">
        <v>43237</v>
      </c>
      <c r="L127" s="60"/>
      <c r="M127" s="60">
        <v>25.74</v>
      </c>
      <c r="N127" s="60">
        <v>2.2999999999999998</v>
      </c>
      <c r="O127" s="60"/>
      <c r="P127" s="60">
        <v>8.93</v>
      </c>
      <c r="Q127" s="61">
        <f>IF(C127="盈利收益率",L127,IF(C127="市盈率",M127,IF(C127="市净率",N127,-1)))</f>
        <v>25.74</v>
      </c>
      <c r="R127" s="61">
        <f>IFERROR(IF(C127="盈利收益率",POWER(Q127/J127,I127),POWER(J127/Q127,I127)),0)</f>
        <v>1.4504618234221964</v>
      </c>
      <c r="S127" s="62">
        <f>IF(R127&gt;1,INT(H127*R127),0)</f>
        <v>580</v>
      </c>
      <c r="T127" s="62">
        <v>580</v>
      </c>
      <c r="U127" s="63">
        <f>T127-S127</f>
        <v>0</v>
      </c>
      <c r="V127" s="59">
        <v>43238</v>
      </c>
      <c r="W127" s="64">
        <v>2.2938000000000001</v>
      </c>
    </row>
    <row r="128" spans="1:23" s="35" customFormat="1" x14ac:dyDescent="0.15">
      <c r="A128" s="53" t="s">
        <v>58</v>
      </c>
      <c r="B128" s="54" t="s">
        <v>55</v>
      </c>
      <c r="C128" s="55" t="s">
        <v>62</v>
      </c>
      <c r="D128" s="56">
        <v>10</v>
      </c>
      <c r="E128" s="56" t="s">
        <v>64</v>
      </c>
      <c r="F128" s="55" t="s">
        <v>68</v>
      </c>
      <c r="G128" s="55" t="s">
        <v>71</v>
      </c>
      <c r="H128" s="57">
        <v>400</v>
      </c>
      <c r="I128" s="58">
        <v>2</v>
      </c>
      <c r="J128" s="58">
        <v>10</v>
      </c>
      <c r="K128" s="59">
        <v>43237</v>
      </c>
      <c r="L128" s="60">
        <v>11.15</v>
      </c>
      <c r="M128" s="60">
        <v>8.9700000000000006</v>
      </c>
      <c r="N128" s="60">
        <v>1.07</v>
      </c>
      <c r="O128" s="60">
        <v>3.66</v>
      </c>
      <c r="P128" s="60">
        <v>11.96</v>
      </c>
      <c r="Q128" s="61">
        <f>IF(C128="盈利收益率",L128,IF(C128="市盈率",M128,IF(C128="市净率",N128,-1)))</f>
        <v>11.15</v>
      </c>
      <c r="R128" s="61">
        <f>IFERROR(IF(C128="盈利收益率",POWER(Q128/J128,I128),POWER(J128/Q128,I128)),0)</f>
        <v>1.243225</v>
      </c>
      <c r="S128" s="62">
        <f>IF(R128&gt;1,INT(H128*R128),0)</f>
        <v>497</v>
      </c>
      <c r="T128" s="62">
        <v>500</v>
      </c>
      <c r="U128" s="63">
        <f>T128-S128</f>
        <v>3</v>
      </c>
      <c r="V128" s="59">
        <v>43238</v>
      </c>
      <c r="W128" s="64">
        <v>1.1339999999999999</v>
      </c>
    </row>
    <row r="129" spans="1:23" s="35" customFormat="1" x14ac:dyDescent="0.15">
      <c r="A129" s="53" t="s">
        <v>58</v>
      </c>
      <c r="B129" s="54" t="s">
        <v>201</v>
      </c>
      <c r="C129" s="55" t="s">
        <v>62</v>
      </c>
      <c r="D129" s="56">
        <v>10</v>
      </c>
      <c r="E129" s="56" t="s">
        <v>64</v>
      </c>
      <c r="F129" s="55" t="s">
        <v>68</v>
      </c>
      <c r="G129" s="55" t="s">
        <v>200</v>
      </c>
      <c r="H129" s="57"/>
      <c r="I129" s="58">
        <v>2</v>
      </c>
      <c r="J129" s="58">
        <v>10</v>
      </c>
      <c r="K129" s="59">
        <v>43237</v>
      </c>
      <c r="L129" s="60">
        <v>11.15</v>
      </c>
      <c r="M129" s="60">
        <v>8.9700000000000006</v>
      </c>
      <c r="N129" s="60">
        <v>1.07</v>
      </c>
      <c r="O129" s="60">
        <v>3.66</v>
      </c>
      <c r="P129" s="60">
        <v>11.96</v>
      </c>
      <c r="Q129" s="61">
        <f>IF(C129="盈利收益率",L129,IF(C129="市盈率",M129,IF(C129="市净率",N129,-1)))</f>
        <v>11.15</v>
      </c>
      <c r="R129" s="61">
        <f>IFERROR(IF(C129="盈利收益率",POWER(Q129/J129,I129),POWER(J129/Q129,I129)),0)</f>
        <v>1.243225</v>
      </c>
      <c r="S129" s="62">
        <f>IF(R129&gt;1,INT(H129*R129),0)</f>
        <v>0</v>
      </c>
      <c r="T129" s="62"/>
      <c r="U129" s="63">
        <f>T129-S129</f>
        <v>0</v>
      </c>
      <c r="V129" s="59">
        <v>43238</v>
      </c>
      <c r="W129" s="64">
        <v>1.5009999999999999</v>
      </c>
    </row>
    <row r="130" spans="1:23" s="35" customFormat="1" x14ac:dyDescent="0.15">
      <c r="A130" s="53" t="s">
        <v>81</v>
      </c>
      <c r="B130" s="54" t="s">
        <v>82</v>
      </c>
      <c r="C130" s="55" t="s">
        <v>83</v>
      </c>
      <c r="D130" s="56">
        <v>15</v>
      </c>
      <c r="E130" s="56">
        <v>25</v>
      </c>
      <c r="F130" s="55" t="s">
        <v>84</v>
      </c>
      <c r="G130" s="55" t="s">
        <v>84</v>
      </c>
      <c r="H130" s="57">
        <v>400</v>
      </c>
      <c r="I130" s="58">
        <v>2</v>
      </c>
      <c r="J130" s="58">
        <v>15</v>
      </c>
      <c r="K130" s="59">
        <v>43237</v>
      </c>
      <c r="L130" s="60"/>
      <c r="M130" s="60">
        <v>13.58</v>
      </c>
      <c r="N130" s="60">
        <v>1.82</v>
      </c>
      <c r="O130" s="60">
        <v>3.36</v>
      </c>
      <c r="P130" s="60">
        <v>13.4</v>
      </c>
      <c r="Q130" s="61">
        <f>IF(C130="盈利收益率",L130,IF(C130="市盈率",M130,IF(C130="市净率",N130,-1)))</f>
        <v>13.58</v>
      </c>
      <c r="R130" s="61">
        <f>IFERROR(IF(C130="盈利收益率",POWER(Q130/J130,I130),POWER(J130/Q130,I130)),0)</f>
        <v>1.2200650267546707</v>
      </c>
      <c r="S130" s="62">
        <f>IF(R130&gt;1,INT(H130*R130),0)</f>
        <v>488</v>
      </c>
      <c r="T130" s="62">
        <v>488</v>
      </c>
      <c r="U130" s="63">
        <f>T130-S130</f>
        <v>0</v>
      </c>
      <c r="V130" s="59">
        <v>43238</v>
      </c>
      <c r="W130" s="64">
        <v>1.0533999999999999</v>
      </c>
    </row>
    <row r="131" spans="1:23" s="35" customFormat="1" x14ac:dyDescent="0.15">
      <c r="A131" s="53" t="s">
        <v>207</v>
      </c>
      <c r="B131" s="54" t="s">
        <v>53</v>
      </c>
      <c r="C131" s="55" t="s">
        <v>62</v>
      </c>
      <c r="D131" s="56">
        <v>10</v>
      </c>
      <c r="E131" s="56" t="s">
        <v>64</v>
      </c>
      <c r="F131" s="55" t="s">
        <v>208</v>
      </c>
      <c r="G131" s="55" t="s">
        <v>208</v>
      </c>
      <c r="H131" s="57"/>
      <c r="I131" s="58">
        <v>2</v>
      </c>
      <c r="J131" s="58">
        <v>10</v>
      </c>
      <c r="K131" s="59">
        <v>43237</v>
      </c>
      <c r="L131" s="60">
        <v>10.98</v>
      </c>
      <c r="M131" s="60">
        <v>9.1</v>
      </c>
      <c r="N131" s="60">
        <v>1.04</v>
      </c>
      <c r="O131" s="60">
        <v>3.2</v>
      </c>
      <c r="P131" s="60">
        <v>11.46</v>
      </c>
      <c r="Q131" s="61">
        <f>IF(C131="盈利收益率",L131,IF(C131="市盈率",M131,IF(C131="市净率",N131,-1)))</f>
        <v>10.98</v>
      </c>
      <c r="R131" s="61">
        <f>IFERROR(IF(C131="盈利收益率",POWER(Q131/J131,I131),POWER(J131/Q131,I131)),0)</f>
        <v>1.2056040000000001</v>
      </c>
      <c r="S131" s="62">
        <f>IF(R131&gt;1,INT(H131*R131),0)</f>
        <v>0</v>
      </c>
      <c r="T131" s="62"/>
      <c r="U131" s="63">
        <f>T131-S131</f>
        <v>0</v>
      </c>
      <c r="V131" s="59">
        <v>43238</v>
      </c>
      <c r="W131" s="64">
        <v>1.1870000000000001</v>
      </c>
    </row>
    <row r="132" spans="1:23" s="35" customFormat="1" x14ac:dyDescent="0.15">
      <c r="A132" s="53" t="s">
        <v>104</v>
      </c>
      <c r="B132" s="54" t="s">
        <v>105</v>
      </c>
      <c r="C132" s="55" t="s">
        <v>83</v>
      </c>
      <c r="D132" s="56">
        <v>24</v>
      </c>
      <c r="E132" s="56">
        <v>33</v>
      </c>
      <c r="F132" s="55" t="s">
        <v>68</v>
      </c>
      <c r="G132" s="55" t="s">
        <v>106</v>
      </c>
      <c r="H132" s="57"/>
      <c r="I132" s="58">
        <v>2</v>
      </c>
      <c r="J132" s="58">
        <v>24</v>
      </c>
      <c r="K132" s="59">
        <v>43237</v>
      </c>
      <c r="L132" s="60"/>
      <c r="M132" s="60">
        <v>22.53</v>
      </c>
      <c r="N132" s="60">
        <v>3.08</v>
      </c>
      <c r="O132" s="60"/>
      <c r="P132" s="60">
        <v>13.66</v>
      </c>
      <c r="Q132" s="61">
        <f>IF(C132="盈利收益率",L132,IF(C132="市盈率",M132,IF(C132="市净率",N132,-1)))</f>
        <v>22.53</v>
      </c>
      <c r="R132" s="61">
        <f>IFERROR(IF(C132="盈利收益率",POWER(Q132/J132,I132),POWER(J132/Q132,I132)),0)</f>
        <v>1.1347497610819837</v>
      </c>
      <c r="S132" s="62">
        <f>IF(R132&gt;1,INT(H132*R132),0)</f>
        <v>0</v>
      </c>
      <c r="T132" s="62"/>
      <c r="U132" s="63">
        <f>T132-S132</f>
        <v>0</v>
      </c>
      <c r="V132" s="59">
        <v>43238</v>
      </c>
      <c r="W132" s="64">
        <v>1.1294999999999999</v>
      </c>
    </row>
    <row r="133" spans="1:23" s="35" customFormat="1" x14ac:dyDescent="0.15">
      <c r="A133" s="53" t="s">
        <v>47</v>
      </c>
      <c r="B133" s="54" t="s">
        <v>56</v>
      </c>
      <c r="C133" s="55" t="s">
        <v>62</v>
      </c>
      <c r="D133" s="56">
        <v>10</v>
      </c>
      <c r="E133" s="56" t="s">
        <v>64</v>
      </c>
      <c r="F133" s="55" t="s">
        <v>68</v>
      </c>
      <c r="G133" s="55" t="s">
        <v>72</v>
      </c>
      <c r="H133" s="57"/>
      <c r="I133" s="58">
        <v>2</v>
      </c>
      <c r="J133" s="58">
        <v>10</v>
      </c>
      <c r="K133" s="59">
        <v>43237</v>
      </c>
      <c r="L133" s="60">
        <v>9.9600000000000009</v>
      </c>
      <c r="M133" s="60">
        <v>10.039999999999999</v>
      </c>
      <c r="N133" s="60">
        <v>1.2</v>
      </c>
      <c r="O133" s="60">
        <v>2.99</v>
      </c>
      <c r="P133" s="60">
        <v>11.92</v>
      </c>
      <c r="Q133" s="61">
        <f>IF(C133="盈利收益率",L133,IF(C133="市盈率",M133,IF(C133="市净率",N133,-1)))</f>
        <v>9.9600000000000009</v>
      </c>
      <c r="R133" s="61">
        <f>IFERROR(IF(C133="盈利收益率",POWER(Q133/J133,I133),POWER(J133/Q133,I133)),0)</f>
        <v>0.99201600000000023</v>
      </c>
      <c r="S133" s="62">
        <f>IF(R133&gt;1,INT(H133*R133),0)</f>
        <v>0</v>
      </c>
      <c r="T133" s="62"/>
      <c r="U133" s="63">
        <f>T133-S133</f>
        <v>0</v>
      </c>
      <c r="V133" s="59">
        <v>43238</v>
      </c>
      <c r="W133" s="64">
        <v>1.5124</v>
      </c>
    </row>
    <row r="134" spans="1:23" s="35" customFormat="1" x14ac:dyDescent="0.15">
      <c r="A134" s="53" t="s">
        <v>107</v>
      </c>
      <c r="B134" s="54" t="s">
        <v>108</v>
      </c>
      <c r="C134" s="55" t="s">
        <v>83</v>
      </c>
      <c r="D134" s="56">
        <v>23</v>
      </c>
      <c r="E134" s="56">
        <v>35</v>
      </c>
      <c r="F134" s="55" t="s">
        <v>109</v>
      </c>
      <c r="G134" s="55" t="s">
        <v>110</v>
      </c>
      <c r="H134" s="57"/>
      <c r="I134" s="58">
        <v>2</v>
      </c>
      <c r="J134" s="58">
        <v>23</v>
      </c>
      <c r="K134" s="59">
        <v>43237</v>
      </c>
      <c r="L134" s="60"/>
      <c r="M134" s="60">
        <v>29.45</v>
      </c>
      <c r="N134" s="60">
        <v>5.03</v>
      </c>
      <c r="O134" s="60"/>
      <c r="P134" s="60">
        <v>17.09</v>
      </c>
      <c r="Q134" s="61">
        <f>IF(C134="盈利收益率",L134,IF(C134="市盈率",M134,IF(C134="市净率",N134,-1)))</f>
        <v>29.45</v>
      </c>
      <c r="R134" s="61">
        <f>IFERROR(IF(C134="盈利收益率",POWER(Q134/J134,I134),POWER(J134/Q134,I134)),0)</f>
        <v>0.60993713266132643</v>
      </c>
      <c r="S134" s="62">
        <f>IF(R134&gt;1,INT(H134*R134),0)</f>
        <v>0</v>
      </c>
      <c r="T134" s="62"/>
      <c r="U134" s="63">
        <f>T134-S134</f>
        <v>0</v>
      </c>
      <c r="V134" s="59">
        <v>43238</v>
      </c>
      <c r="W134" s="64">
        <v>1.5711999999999999</v>
      </c>
    </row>
    <row r="135" spans="1:23" s="35" customFormat="1" x14ac:dyDescent="0.15">
      <c r="A135" s="53" t="s">
        <v>133</v>
      </c>
      <c r="B135" s="54" t="s">
        <v>134</v>
      </c>
      <c r="C135" s="55" t="s">
        <v>83</v>
      </c>
      <c r="D135" s="56">
        <v>24</v>
      </c>
      <c r="E135" s="56">
        <v>29</v>
      </c>
      <c r="F135" s="55" t="s">
        <v>135</v>
      </c>
      <c r="G135" s="55" t="s">
        <v>140</v>
      </c>
      <c r="H135" s="57">
        <v>400</v>
      </c>
      <c r="I135" s="58">
        <v>2</v>
      </c>
      <c r="J135" s="58">
        <v>24</v>
      </c>
      <c r="K135" s="59">
        <v>43243</v>
      </c>
      <c r="L135" s="60"/>
      <c r="M135" s="60">
        <v>17.559999999999999</v>
      </c>
      <c r="N135" s="60">
        <v>2.2000000000000002</v>
      </c>
      <c r="O135" s="60">
        <v>1.86</v>
      </c>
      <c r="P135" s="60">
        <v>12.53</v>
      </c>
      <c r="Q135" s="61">
        <f>IF(C135="盈利收益率",L135,IF(C135="市盈率",M135,IF(C135="市净率",N135,-1)))</f>
        <v>17.559999999999999</v>
      </c>
      <c r="R135" s="61">
        <f>IFERROR(IF(C135="盈利收益率",POWER(Q135/J135,I135),POWER(J135/Q135,I135)),0)</f>
        <v>1.8679853259374957</v>
      </c>
      <c r="S135" s="62">
        <f>IF(R135&gt;1,INT(H135*R135),0)</f>
        <v>747</v>
      </c>
      <c r="T135" s="62">
        <v>747</v>
      </c>
      <c r="U135" s="63">
        <f>T135-S135</f>
        <v>0</v>
      </c>
      <c r="V135" s="59">
        <v>43244</v>
      </c>
      <c r="W135" s="64">
        <v>1.8617999999999999</v>
      </c>
    </row>
    <row r="136" spans="1:23" s="35" customFormat="1" x14ac:dyDescent="0.15">
      <c r="A136" s="53" t="s">
        <v>129</v>
      </c>
      <c r="B136" s="54" t="s">
        <v>130</v>
      </c>
      <c r="C136" s="55" t="s">
        <v>83</v>
      </c>
      <c r="D136" s="56">
        <v>13</v>
      </c>
      <c r="E136" s="56" t="s">
        <v>131</v>
      </c>
      <c r="F136" s="55"/>
      <c r="G136" s="55" t="s">
        <v>132</v>
      </c>
      <c r="H136" s="57">
        <v>400</v>
      </c>
      <c r="I136" s="58">
        <v>2</v>
      </c>
      <c r="J136" s="58">
        <v>13</v>
      </c>
      <c r="K136" s="59">
        <v>43243</v>
      </c>
      <c r="L136" s="60"/>
      <c r="M136" s="60">
        <v>9.82</v>
      </c>
      <c r="N136" s="60">
        <v>1.1599999999999999</v>
      </c>
      <c r="O136" s="60">
        <v>3.11</v>
      </c>
      <c r="P136" s="60">
        <v>11.77</v>
      </c>
      <c r="Q136" s="61">
        <f>IF(C136="盈利收益率",L136,IF(C136="市盈率",M136,IF(C136="市净率",N136,-1)))</f>
        <v>9.82</v>
      </c>
      <c r="R136" s="61">
        <f>IFERROR(IF(C136="盈利收益率",POWER(Q136/J136,I136),POWER(J136/Q136,I136)),0)</f>
        <v>1.7525230109382322</v>
      </c>
      <c r="S136" s="62">
        <f>IF(R136&gt;1,INT(H136*R136),0)</f>
        <v>701</v>
      </c>
      <c r="T136" s="62">
        <v>701</v>
      </c>
      <c r="U136" s="63">
        <f>T136-S136</f>
        <v>0</v>
      </c>
      <c r="V136" s="59">
        <v>43244</v>
      </c>
      <c r="W136" s="64">
        <v>1.5526</v>
      </c>
    </row>
    <row r="137" spans="1:23" s="35" customFormat="1" x14ac:dyDescent="0.15">
      <c r="A137" s="53" t="s">
        <v>141</v>
      </c>
      <c r="B137" s="54" t="s">
        <v>142</v>
      </c>
      <c r="C137" s="55" t="s">
        <v>83</v>
      </c>
      <c r="D137" s="56">
        <v>33</v>
      </c>
      <c r="E137" s="56">
        <v>40</v>
      </c>
      <c r="F137" s="55" t="s">
        <v>68</v>
      </c>
      <c r="G137" s="55" t="s">
        <v>141</v>
      </c>
      <c r="H137" s="57">
        <v>400</v>
      </c>
      <c r="I137" s="58">
        <v>2</v>
      </c>
      <c r="J137" s="58">
        <v>31</v>
      </c>
      <c r="K137" s="59">
        <v>43243</v>
      </c>
      <c r="L137" s="60"/>
      <c r="M137" s="60">
        <v>25.04</v>
      </c>
      <c r="N137" s="60">
        <v>1.93</v>
      </c>
      <c r="O137" s="60"/>
      <c r="P137" s="60">
        <v>7.7</v>
      </c>
      <c r="Q137" s="61">
        <f>IF(C137="盈利收益率",L137,IF(C137="市盈率",M137,IF(C137="市净率",N137,-1)))</f>
        <v>25.04</v>
      </c>
      <c r="R137" s="61">
        <f>IFERROR(IF(C137="盈利收益率",POWER(Q137/J137,I137),POWER(J137/Q137,I137)),0)</f>
        <v>1.5326914636262494</v>
      </c>
      <c r="S137" s="62">
        <f>IF(R137&gt;1,INT(H137*R137),0)</f>
        <v>613</v>
      </c>
      <c r="T137" s="62">
        <v>613</v>
      </c>
      <c r="U137" s="63">
        <f>T137-S137</f>
        <v>0</v>
      </c>
      <c r="V137" s="59">
        <v>43244</v>
      </c>
      <c r="W137" s="64">
        <v>0.99409999999999998</v>
      </c>
    </row>
    <row r="138" spans="1:23" s="35" customFormat="1" x14ac:dyDescent="0.15">
      <c r="A138" s="53" t="s">
        <v>85</v>
      </c>
      <c r="B138" s="54" t="s">
        <v>162</v>
      </c>
      <c r="C138" s="55" t="s">
        <v>83</v>
      </c>
      <c r="D138" s="56">
        <v>33</v>
      </c>
      <c r="E138" s="56">
        <v>40</v>
      </c>
      <c r="F138" s="55" t="s">
        <v>86</v>
      </c>
      <c r="G138" s="55" t="s">
        <v>87</v>
      </c>
      <c r="H138" s="57">
        <v>400</v>
      </c>
      <c r="I138" s="58">
        <v>2</v>
      </c>
      <c r="J138" s="58">
        <v>31</v>
      </c>
      <c r="K138" s="59">
        <v>43243</v>
      </c>
      <c r="L138" s="60"/>
      <c r="M138" s="60">
        <v>25.92</v>
      </c>
      <c r="N138" s="60">
        <v>2.31</v>
      </c>
      <c r="O138" s="60"/>
      <c r="P138" s="60">
        <v>8.93</v>
      </c>
      <c r="Q138" s="61">
        <f>IF(C138="盈利收益率",L138,IF(C138="市盈率",M138,IF(C138="市净率",N138,-1)))</f>
        <v>25.92</v>
      </c>
      <c r="R138" s="61">
        <f>IFERROR(IF(C138="盈利收益率",POWER(Q138/J138,I138),POWER(J138/Q138,I138)),0)</f>
        <v>1.430386469288218</v>
      </c>
      <c r="S138" s="62">
        <f>IF(R138&gt;1,INT(H138*R138),0)</f>
        <v>572</v>
      </c>
      <c r="T138" s="62">
        <v>572</v>
      </c>
      <c r="U138" s="63">
        <f>T138-S138</f>
        <v>0</v>
      </c>
      <c r="V138" s="59">
        <v>43244</v>
      </c>
      <c r="W138" s="64">
        <v>2.2953000000000001</v>
      </c>
    </row>
    <row r="139" spans="1:23" s="35" customFormat="1" x14ac:dyDescent="0.15">
      <c r="A139" s="53" t="s">
        <v>58</v>
      </c>
      <c r="B139" s="54" t="s">
        <v>55</v>
      </c>
      <c r="C139" s="55" t="s">
        <v>62</v>
      </c>
      <c r="D139" s="56">
        <v>10</v>
      </c>
      <c r="E139" s="56" t="s">
        <v>64</v>
      </c>
      <c r="F139" s="55" t="s">
        <v>68</v>
      </c>
      <c r="G139" s="55" t="s">
        <v>71</v>
      </c>
      <c r="H139" s="57">
        <v>400</v>
      </c>
      <c r="I139" s="58">
        <v>2</v>
      </c>
      <c r="J139" s="58">
        <v>10</v>
      </c>
      <c r="K139" s="59">
        <v>43243</v>
      </c>
      <c r="L139" s="60">
        <v>11.17</v>
      </c>
      <c r="M139" s="60">
        <v>8.9499999999999993</v>
      </c>
      <c r="N139" s="60">
        <v>1.07</v>
      </c>
      <c r="O139" s="60">
        <v>3.68</v>
      </c>
      <c r="P139" s="60">
        <v>11.9</v>
      </c>
      <c r="Q139" s="61">
        <f>IF(C139="盈利收益率",L139,IF(C139="市盈率",M139,IF(C139="市净率",N139,-1)))</f>
        <v>11.17</v>
      </c>
      <c r="R139" s="61">
        <f>IFERROR(IF(C139="盈利收益率",POWER(Q139/J139,I139),POWER(J139/Q139,I139)),0)</f>
        <v>1.247689</v>
      </c>
      <c r="S139" s="62">
        <f>IF(R139&gt;1,INT(H139*R139),0)</f>
        <v>499</v>
      </c>
      <c r="T139" s="62">
        <v>499</v>
      </c>
      <c r="U139" s="63">
        <f>T139-S139</f>
        <v>0</v>
      </c>
      <c r="V139" s="59">
        <v>43244</v>
      </c>
      <c r="W139" s="64">
        <v>1.117</v>
      </c>
    </row>
    <row r="140" spans="1:23" s="35" customFormat="1" x14ac:dyDescent="0.15">
      <c r="A140" s="53" t="s">
        <v>58</v>
      </c>
      <c r="B140" s="54" t="s">
        <v>201</v>
      </c>
      <c r="C140" s="55" t="s">
        <v>62</v>
      </c>
      <c r="D140" s="56">
        <v>10</v>
      </c>
      <c r="E140" s="56" t="s">
        <v>64</v>
      </c>
      <c r="F140" s="55" t="s">
        <v>68</v>
      </c>
      <c r="G140" s="55" t="s">
        <v>200</v>
      </c>
      <c r="H140" s="57"/>
      <c r="I140" s="58">
        <v>2</v>
      </c>
      <c r="J140" s="58">
        <v>10</v>
      </c>
      <c r="K140" s="59">
        <v>43243</v>
      </c>
      <c r="L140" s="60">
        <v>11.17</v>
      </c>
      <c r="M140" s="60">
        <v>8.9499999999999993</v>
      </c>
      <c r="N140" s="60">
        <v>1.07</v>
      </c>
      <c r="O140" s="60">
        <v>3.68</v>
      </c>
      <c r="P140" s="60">
        <v>11.9</v>
      </c>
      <c r="Q140" s="61">
        <f>IF(C140="盈利收益率",L140,IF(C140="市盈率",M140,IF(C140="市净率",N140,-1)))</f>
        <v>11.17</v>
      </c>
      <c r="R140" s="61">
        <f>IFERROR(IF(C140="盈利收益率",POWER(Q140/J140,I140),POWER(J140/Q140,I140)),0)</f>
        <v>1.247689</v>
      </c>
      <c r="S140" s="62">
        <f>IF(R140&gt;1,INT(H140*R140),0)</f>
        <v>0</v>
      </c>
      <c r="T140" s="62"/>
      <c r="U140" s="63">
        <f>T140-S140</f>
        <v>0</v>
      </c>
      <c r="V140" s="59">
        <v>43244</v>
      </c>
      <c r="W140" s="64">
        <v>1.5</v>
      </c>
    </row>
    <row r="141" spans="1:23" s="35" customFormat="1" x14ac:dyDescent="0.15">
      <c r="A141" s="53" t="s">
        <v>81</v>
      </c>
      <c r="B141" s="54" t="s">
        <v>82</v>
      </c>
      <c r="C141" s="55" t="s">
        <v>83</v>
      </c>
      <c r="D141" s="56">
        <v>15</v>
      </c>
      <c r="E141" s="56">
        <v>25</v>
      </c>
      <c r="F141" s="55" t="s">
        <v>84</v>
      </c>
      <c r="G141" s="55" t="s">
        <v>84</v>
      </c>
      <c r="H141" s="57">
        <v>400</v>
      </c>
      <c r="I141" s="58">
        <v>2</v>
      </c>
      <c r="J141" s="58">
        <v>15</v>
      </c>
      <c r="K141" s="59">
        <v>43243</v>
      </c>
      <c r="L141" s="60"/>
      <c r="M141" s="60">
        <v>13.61</v>
      </c>
      <c r="N141" s="60">
        <v>1.82</v>
      </c>
      <c r="O141" s="60">
        <v>3.35</v>
      </c>
      <c r="P141" s="60">
        <v>13.37</v>
      </c>
      <c r="Q141" s="61">
        <f>IF(C141="盈利收益率",L141,IF(C141="市盈率",M141,IF(C141="市净率",N141,-1)))</f>
        <v>13.61</v>
      </c>
      <c r="R141" s="61">
        <f>IFERROR(IF(C141="盈利收益率",POWER(Q141/J141,I141),POWER(J141/Q141,I141)),0)</f>
        <v>1.2146922698603539</v>
      </c>
      <c r="S141" s="62">
        <f>IF(R141&gt;1,INT(H141*R141),0)</f>
        <v>485</v>
      </c>
      <c r="T141" s="62">
        <v>485</v>
      </c>
      <c r="U141" s="63">
        <f>T141-S141</f>
        <v>0</v>
      </c>
      <c r="V141" s="59">
        <v>43244</v>
      </c>
      <c r="W141" s="64">
        <v>1.0450999999999999</v>
      </c>
    </row>
    <row r="142" spans="1:23" s="35" customFormat="1" x14ac:dyDescent="0.15">
      <c r="A142" s="53" t="s">
        <v>104</v>
      </c>
      <c r="B142" s="54" t="s">
        <v>105</v>
      </c>
      <c r="C142" s="55" t="s">
        <v>83</v>
      </c>
      <c r="D142" s="56">
        <v>24</v>
      </c>
      <c r="E142" s="56">
        <v>33</v>
      </c>
      <c r="F142" s="55" t="s">
        <v>68</v>
      </c>
      <c r="G142" s="55" t="s">
        <v>106</v>
      </c>
      <c r="H142" s="57"/>
      <c r="I142" s="58">
        <v>2</v>
      </c>
      <c r="J142" s="58">
        <v>24</v>
      </c>
      <c r="K142" s="59">
        <v>43243</v>
      </c>
      <c r="L142" s="60"/>
      <c r="M142" s="60">
        <v>22.79</v>
      </c>
      <c r="N142" s="60">
        <v>3.11</v>
      </c>
      <c r="O142" s="60"/>
      <c r="P142" s="60">
        <v>13.66</v>
      </c>
      <c r="Q142" s="61">
        <f>IF(C142="盈利收益率",L142,IF(C142="市盈率",M142,IF(C142="市净率",N142,-1)))</f>
        <v>22.79</v>
      </c>
      <c r="R142" s="61">
        <f>IFERROR(IF(C142="盈利收益率",POWER(Q142/J142,I142),POWER(J142/Q142,I142)),0)</f>
        <v>1.1090058398014111</v>
      </c>
      <c r="S142" s="62">
        <f>IF(R142&gt;1,INT(H142*R142),0)</f>
        <v>0</v>
      </c>
      <c r="T142" s="62"/>
      <c r="U142" s="63">
        <f>T142-S142</f>
        <v>0</v>
      </c>
      <c r="V142" s="59">
        <v>43244</v>
      </c>
      <c r="W142" s="64">
        <v>1.1394</v>
      </c>
    </row>
    <row r="143" spans="1:23" s="35" customFormat="1" x14ac:dyDescent="0.15">
      <c r="A143" s="53" t="s">
        <v>47</v>
      </c>
      <c r="B143" s="54" t="s">
        <v>56</v>
      </c>
      <c r="C143" s="55" t="s">
        <v>62</v>
      </c>
      <c r="D143" s="56">
        <v>10</v>
      </c>
      <c r="E143" s="56" t="s">
        <v>64</v>
      </c>
      <c r="F143" s="55" t="s">
        <v>68</v>
      </c>
      <c r="G143" s="55" t="s">
        <v>72</v>
      </c>
      <c r="H143" s="57"/>
      <c r="I143" s="58">
        <v>2</v>
      </c>
      <c r="J143" s="58">
        <v>10</v>
      </c>
      <c r="K143" s="59">
        <v>43243</v>
      </c>
      <c r="L143" s="60">
        <v>9.99</v>
      </c>
      <c r="M143" s="60">
        <v>10.01</v>
      </c>
      <c r="N143" s="60">
        <v>1.19</v>
      </c>
      <c r="O143" s="60">
        <v>3</v>
      </c>
      <c r="P143" s="60">
        <v>11.92</v>
      </c>
      <c r="Q143" s="61">
        <f>IF(C143="盈利收益率",L143,IF(C143="市盈率",M143,IF(C143="市净率",N143,-1)))</f>
        <v>9.99</v>
      </c>
      <c r="R143" s="61">
        <f>IFERROR(IF(C143="盈利收益率",POWER(Q143/J143,I143),POWER(J143/Q143,I143)),0)</f>
        <v>0.99800100000000003</v>
      </c>
      <c r="S143" s="62">
        <f>IF(R143&gt;1,INT(H143*R143),0)</f>
        <v>0</v>
      </c>
      <c r="T143" s="62"/>
      <c r="U143" s="63">
        <f>T143-S143</f>
        <v>0</v>
      </c>
      <c r="V143" s="59">
        <v>43244</v>
      </c>
      <c r="W143" s="64">
        <v>1.4724999999999999</v>
      </c>
    </row>
    <row r="144" spans="1:23" s="35" customFormat="1" x14ac:dyDescent="0.15">
      <c r="A144" s="53" t="s">
        <v>107</v>
      </c>
      <c r="B144" s="54" t="s">
        <v>108</v>
      </c>
      <c r="C144" s="55" t="s">
        <v>83</v>
      </c>
      <c r="D144" s="56">
        <v>23</v>
      </c>
      <c r="E144" s="56">
        <v>35</v>
      </c>
      <c r="F144" s="55" t="s">
        <v>109</v>
      </c>
      <c r="G144" s="55" t="s">
        <v>110</v>
      </c>
      <c r="H144" s="57"/>
      <c r="I144" s="58">
        <v>2</v>
      </c>
      <c r="J144" s="58">
        <v>23</v>
      </c>
      <c r="K144" s="59">
        <v>43243</v>
      </c>
      <c r="L144" s="60"/>
      <c r="M144" s="60">
        <v>29.22</v>
      </c>
      <c r="N144" s="60">
        <v>4.99</v>
      </c>
      <c r="O144" s="60"/>
      <c r="P144" s="60">
        <v>17.09</v>
      </c>
      <c r="Q144" s="61">
        <f>IF(C144="盈利收益率",L144,IF(C144="市盈率",M144,IF(C144="市净率",N144,-1)))</f>
        <v>29.22</v>
      </c>
      <c r="R144" s="61">
        <f>IFERROR(IF(C144="盈利收益率",POWER(Q144/J144,I144),POWER(J144/Q144,I144)),0)</f>
        <v>0.61957694489770776</v>
      </c>
      <c r="S144" s="62">
        <f>IF(R144&gt;1,INT(H144*R144),0)</f>
        <v>0</v>
      </c>
      <c r="T144" s="62"/>
      <c r="U144" s="63">
        <f>T144-S144</f>
        <v>0</v>
      </c>
      <c r="V144" s="59">
        <v>43244</v>
      </c>
      <c r="W144" s="64">
        <v>1.5309999999999999</v>
      </c>
    </row>
    <row r="145" spans="1:23" s="35" customFormat="1" x14ac:dyDescent="0.15">
      <c r="A145" s="53" t="s">
        <v>133</v>
      </c>
      <c r="B145" s="54" t="s">
        <v>134</v>
      </c>
      <c r="C145" s="55" t="s">
        <v>83</v>
      </c>
      <c r="D145" s="56">
        <v>24</v>
      </c>
      <c r="E145" s="56">
        <v>29</v>
      </c>
      <c r="F145" s="55" t="s">
        <v>135</v>
      </c>
      <c r="G145" s="55" t="s">
        <v>140</v>
      </c>
      <c r="H145" s="57"/>
      <c r="I145" s="58">
        <v>2</v>
      </c>
      <c r="J145" s="58">
        <v>24</v>
      </c>
      <c r="K145" s="59">
        <v>43244</v>
      </c>
      <c r="L145" s="60"/>
      <c r="M145" s="60">
        <v>17.559999999999999</v>
      </c>
      <c r="N145" s="60">
        <v>2.2000000000000002</v>
      </c>
      <c r="O145" s="60">
        <v>1.86</v>
      </c>
      <c r="P145" s="60">
        <v>12.53</v>
      </c>
      <c r="Q145" s="61">
        <f>IF(C145="盈利收益率",L145,IF(C145="市盈率",M145,IF(C145="市净率",N145,-1)))</f>
        <v>17.559999999999999</v>
      </c>
      <c r="R145" s="61">
        <f>IFERROR(IF(C145="盈利收益率",POWER(Q145/J145,I145),POWER(J145/Q145,I145)),0)</f>
        <v>1.8679853259374957</v>
      </c>
      <c r="S145" s="62">
        <f>IF(R145&gt;1,INT(H145*R145),0)</f>
        <v>0</v>
      </c>
      <c r="T145" s="62"/>
      <c r="U145" s="63">
        <f>T145-S145</f>
        <v>0</v>
      </c>
      <c r="V145" s="59">
        <v>43245</v>
      </c>
      <c r="W145" s="64">
        <v>1.8579000000000001</v>
      </c>
    </row>
    <row r="146" spans="1:23" s="35" customFormat="1" x14ac:dyDescent="0.15">
      <c r="A146" s="53" t="s">
        <v>129</v>
      </c>
      <c r="B146" s="54" t="s">
        <v>130</v>
      </c>
      <c r="C146" s="55" t="s">
        <v>83</v>
      </c>
      <c r="D146" s="56">
        <v>13</v>
      </c>
      <c r="E146" s="56" t="s">
        <v>131</v>
      </c>
      <c r="F146" s="55"/>
      <c r="G146" s="55" t="s">
        <v>132</v>
      </c>
      <c r="H146" s="57"/>
      <c r="I146" s="58">
        <v>2</v>
      </c>
      <c r="J146" s="58">
        <v>13</v>
      </c>
      <c r="K146" s="59">
        <v>43244</v>
      </c>
      <c r="L146" s="60"/>
      <c r="M146" s="60">
        <v>9.7899999999999991</v>
      </c>
      <c r="N146" s="60">
        <v>1.1499999999999999</v>
      </c>
      <c r="O146" s="60">
        <v>3.13</v>
      </c>
      <c r="P146" s="60">
        <v>11.77</v>
      </c>
      <c r="Q146" s="61">
        <f>IF(C146="盈利收益率",L146,IF(C146="市盈率",M146,IF(C146="市净率",N146,-1)))</f>
        <v>9.7899999999999991</v>
      </c>
      <c r="R146" s="61">
        <f>IFERROR(IF(C146="盈利收益率",POWER(Q146/J146,I146),POWER(J146/Q146,I146)),0)</f>
        <v>1.7632801601767876</v>
      </c>
      <c r="S146" s="62">
        <f>IF(R146&gt;1,INT(H146*R146),0)</f>
        <v>0</v>
      </c>
      <c r="T146" s="62"/>
      <c r="U146" s="63">
        <f>T146-S146</f>
        <v>0</v>
      </c>
      <c r="V146" s="59">
        <v>43245</v>
      </c>
      <c r="W146" s="64">
        <v>1.5539000000000001</v>
      </c>
    </row>
    <row r="147" spans="1:23" s="35" customFormat="1" x14ac:dyDescent="0.15">
      <c r="A147" s="53" t="s">
        <v>141</v>
      </c>
      <c r="B147" s="54" t="s">
        <v>142</v>
      </c>
      <c r="C147" s="55" t="s">
        <v>83</v>
      </c>
      <c r="D147" s="56">
        <v>33</v>
      </c>
      <c r="E147" s="56">
        <v>40</v>
      </c>
      <c r="F147" s="55" t="s">
        <v>68</v>
      </c>
      <c r="G147" s="55" t="s">
        <v>141</v>
      </c>
      <c r="H147" s="57"/>
      <c r="I147" s="58">
        <v>2</v>
      </c>
      <c r="J147" s="58">
        <v>31</v>
      </c>
      <c r="K147" s="59">
        <v>43244</v>
      </c>
      <c r="L147" s="60"/>
      <c r="M147" s="60">
        <v>25</v>
      </c>
      <c r="N147" s="60">
        <v>1.95</v>
      </c>
      <c r="O147" s="60"/>
      <c r="P147" s="60">
        <v>7.8</v>
      </c>
      <c r="Q147" s="61">
        <f>IF(C147="盈利收益率",L147,IF(C147="市盈率",M147,IF(C147="市净率",N147,-1)))</f>
        <v>25</v>
      </c>
      <c r="R147" s="61">
        <f>IFERROR(IF(C147="盈利收益率",POWER(Q147/J147,I147),POWER(J147/Q147,I147)),0)</f>
        <v>1.5376000000000001</v>
      </c>
      <c r="S147" s="62">
        <f>IF(R147&gt;1,INT(H147*R147),0)</f>
        <v>0</v>
      </c>
      <c r="T147" s="62"/>
      <c r="U147" s="63">
        <f>T147-S147</f>
        <v>0</v>
      </c>
      <c r="V147" s="59">
        <v>43245</v>
      </c>
      <c r="W147" s="64">
        <v>0.98719999999999997</v>
      </c>
    </row>
    <row r="148" spans="1:23" s="35" customFormat="1" x14ac:dyDescent="0.15">
      <c r="A148" s="53" t="s">
        <v>85</v>
      </c>
      <c r="B148" s="54" t="s">
        <v>162</v>
      </c>
      <c r="C148" s="55" t="s">
        <v>83</v>
      </c>
      <c r="D148" s="56">
        <v>33</v>
      </c>
      <c r="E148" s="56">
        <v>40</v>
      </c>
      <c r="F148" s="55" t="s">
        <v>86</v>
      </c>
      <c r="G148" s="55" t="s">
        <v>87</v>
      </c>
      <c r="H148" s="57"/>
      <c r="I148" s="58">
        <v>2</v>
      </c>
      <c r="J148" s="58">
        <v>31</v>
      </c>
      <c r="K148" s="59">
        <v>43244</v>
      </c>
      <c r="L148" s="60"/>
      <c r="M148" s="60">
        <v>25.9</v>
      </c>
      <c r="N148" s="60">
        <v>2.31</v>
      </c>
      <c r="O148" s="60"/>
      <c r="P148" s="60">
        <v>8.93</v>
      </c>
      <c r="Q148" s="61">
        <f>IF(C148="盈利收益率",L148,IF(C148="市盈率",M148,IF(C148="市净率",N148,-1)))</f>
        <v>25.9</v>
      </c>
      <c r="R148" s="61">
        <f>IFERROR(IF(C148="盈利收益率",POWER(Q148/J148,I148),POWER(J148/Q148,I148)),0)</f>
        <v>1.4325964132913942</v>
      </c>
      <c r="S148" s="62">
        <f>IF(R148&gt;1,INT(H148*R148),0)</f>
        <v>0</v>
      </c>
      <c r="T148" s="62"/>
      <c r="U148" s="63">
        <f>T148-S148</f>
        <v>0</v>
      </c>
      <c r="V148" s="59">
        <v>43245</v>
      </c>
      <c r="W148" s="64">
        <v>2.2698</v>
      </c>
    </row>
    <row r="149" spans="1:23" s="35" customFormat="1" x14ac:dyDescent="0.15">
      <c r="A149" s="53" t="s">
        <v>58</v>
      </c>
      <c r="B149" s="54" t="s">
        <v>55</v>
      </c>
      <c r="C149" s="55" t="s">
        <v>62</v>
      </c>
      <c r="D149" s="56">
        <v>10</v>
      </c>
      <c r="E149" s="56" t="s">
        <v>64</v>
      </c>
      <c r="F149" s="55" t="s">
        <v>68</v>
      </c>
      <c r="G149" s="55" t="s">
        <v>71</v>
      </c>
      <c r="H149" s="57"/>
      <c r="I149" s="58">
        <v>2</v>
      </c>
      <c r="J149" s="58">
        <v>10</v>
      </c>
      <c r="K149" s="59">
        <v>43244</v>
      </c>
      <c r="L149" s="60">
        <v>11.23</v>
      </c>
      <c r="M149" s="60">
        <v>8.9</v>
      </c>
      <c r="N149" s="60">
        <v>1.06</v>
      </c>
      <c r="O149" s="60">
        <v>3.7</v>
      </c>
      <c r="P149" s="60">
        <v>11.9</v>
      </c>
      <c r="Q149" s="61">
        <f>IF(C149="盈利收益率",L149,IF(C149="市盈率",M149,IF(C149="市净率",N149,-1)))</f>
        <v>11.23</v>
      </c>
      <c r="R149" s="61">
        <f>IFERROR(IF(C149="盈利收益率",POWER(Q149/J149,I149),POWER(J149/Q149,I149)),0)</f>
        <v>1.2611289999999999</v>
      </c>
      <c r="S149" s="62">
        <f>IF(R149&gt;1,INT(H149*R149),0)</f>
        <v>0</v>
      </c>
      <c r="T149" s="62"/>
      <c r="U149" s="63">
        <f>T149-S149</f>
        <v>0</v>
      </c>
      <c r="V149" s="59">
        <v>43245</v>
      </c>
      <c r="W149" s="64">
        <v>1.115</v>
      </c>
    </row>
    <row r="150" spans="1:23" s="35" customFormat="1" x14ac:dyDescent="0.15">
      <c r="A150" s="53" t="s">
        <v>58</v>
      </c>
      <c r="B150" s="54" t="s">
        <v>201</v>
      </c>
      <c r="C150" s="55" t="s">
        <v>62</v>
      </c>
      <c r="D150" s="56">
        <v>10</v>
      </c>
      <c r="E150" s="56" t="s">
        <v>64</v>
      </c>
      <c r="F150" s="55" t="s">
        <v>68</v>
      </c>
      <c r="G150" s="55" t="s">
        <v>200</v>
      </c>
      <c r="H150" s="57"/>
      <c r="I150" s="58">
        <v>2</v>
      </c>
      <c r="J150" s="58">
        <v>10</v>
      </c>
      <c r="K150" s="59">
        <v>43244</v>
      </c>
      <c r="L150" s="60">
        <v>11.23</v>
      </c>
      <c r="M150" s="60">
        <v>8.9</v>
      </c>
      <c r="N150" s="60">
        <v>1.06</v>
      </c>
      <c r="O150" s="60">
        <v>3.7</v>
      </c>
      <c r="P150" s="60">
        <v>11.9</v>
      </c>
      <c r="Q150" s="61">
        <f>IF(C150="盈利收益率",L150,IF(C150="市盈率",M150,IF(C150="市净率",N150,-1)))</f>
        <v>11.23</v>
      </c>
      <c r="R150" s="61">
        <f>IFERROR(IF(C150="盈利收益率",POWER(Q150/J150,I150),POWER(J150/Q150,I150)),0)</f>
        <v>1.2611289999999999</v>
      </c>
      <c r="S150" s="62">
        <f>IF(R150&gt;1,INT(H150*R150),0)</f>
        <v>0</v>
      </c>
      <c r="T150" s="62"/>
      <c r="U150" s="63">
        <f>T150-S150</f>
        <v>0</v>
      </c>
      <c r="V150" s="59">
        <v>43245</v>
      </c>
      <c r="W150" s="64">
        <v>1.4950000000000001</v>
      </c>
    </row>
    <row r="151" spans="1:23" s="35" customFormat="1" x14ac:dyDescent="0.15">
      <c r="A151" s="53" t="s">
        <v>81</v>
      </c>
      <c r="B151" s="54" t="s">
        <v>82</v>
      </c>
      <c r="C151" s="55" t="s">
        <v>83</v>
      </c>
      <c r="D151" s="56">
        <v>15</v>
      </c>
      <c r="E151" s="56">
        <v>25</v>
      </c>
      <c r="F151" s="55" t="s">
        <v>84</v>
      </c>
      <c r="G151" s="55" t="s">
        <v>84</v>
      </c>
      <c r="H151" s="57"/>
      <c r="I151" s="58">
        <v>2</v>
      </c>
      <c r="J151" s="58">
        <v>15</v>
      </c>
      <c r="K151" s="59">
        <v>43244</v>
      </c>
      <c r="L151" s="60"/>
      <c r="M151" s="60">
        <v>13.55</v>
      </c>
      <c r="N151" s="60">
        <v>1.81</v>
      </c>
      <c r="O151" s="60">
        <v>3.36</v>
      </c>
      <c r="P151" s="60">
        <v>13.36</v>
      </c>
      <c r="Q151" s="61">
        <f>IF(C151="盈利收益率",L151,IF(C151="市盈率",M151,IF(C151="市净率",N151,-1)))</f>
        <v>13.55</v>
      </c>
      <c r="R151" s="61">
        <f>IFERROR(IF(C151="盈利收益率",POWER(Q151/J151,I151),POWER(J151/Q151,I151)),0)</f>
        <v>1.2254735093476394</v>
      </c>
      <c r="S151" s="62">
        <f>IF(R151&gt;1,INT(H151*R151),0)</f>
        <v>0</v>
      </c>
      <c r="T151" s="62"/>
      <c r="U151" s="63">
        <f>T151-S151</f>
        <v>0</v>
      </c>
      <c r="V151" s="59">
        <v>43245</v>
      </c>
      <c r="W151" s="64">
        <v>1.0435000000000001</v>
      </c>
    </row>
    <row r="152" spans="1:23" s="35" customFormat="1" x14ac:dyDescent="0.15">
      <c r="A152" s="53" t="s">
        <v>104</v>
      </c>
      <c r="B152" s="54" t="s">
        <v>105</v>
      </c>
      <c r="C152" s="55" t="s">
        <v>83</v>
      </c>
      <c r="D152" s="56">
        <v>24</v>
      </c>
      <c r="E152" s="56">
        <v>33</v>
      </c>
      <c r="F152" s="55" t="s">
        <v>68</v>
      </c>
      <c r="G152" s="55" t="s">
        <v>106</v>
      </c>
      <c r="H152" s="57"/>
      <c r="I152" s="58">
        <v>2</v>
      </c>
      <c r="J152" s="58">
        <v>24</v>
      </c>
      <c r="K152" s="59">
        <v>43244</v>
      </c>
      <c r="L152" s="60"/>
      <c r="M152" s="60">
        <v>22.65</v>
      </c>
      <c r="N152" s="60">
        <v>3.09</v>
      </c>
      <c r="O152" s="60"/>
      <c r="P152" s="60">
        <v>13.66</v>
      </c>
      <c r="Q152" s="61">
        <f>IF(C152="盈利收益率",L152,IF(C152="市盈率",M152,IF(C152="市净率",N152,-1)))</f>
        <v>22.65</v>
      </c>
      <c r="R152" s="61">
        <f>IFERROR(IF(C152="盈利收益率",POWER(Q152/J152,I152),POWER(J152/Q152,I152)),0)</f>
        <v>1.1227577737818519</v>
      </c>
      <c r="S152" s="62">
        <f>IF(R152&gt;1,INT(H152*R152),0)</f>
        <v>0</v>
      </c>
      <c r="T152" s="62"/>
      <c r="U152" s="63">
        <f>T152-S152</f>
        <v>0</v>
      </c>
      <c r="V152" s="59">
        <v>43245</v>
      </c>
      <c r="W152" s="64">
        <v>1.1398999999999999</v>
      </c>
    </row>
    <row r="153" spans="1:23" s="35" customFormat="1" x14ac:dyDescent="0.15">
      <c r="A153" s="53" t="s">
        <v>47</v>
      </c>
      <c r="B153" s="54" t="s">
        <v>56</v>
      </c>
      <c r="C153" s="55" t="s">
        <v>62</v>
      </c>
      <c r="D153" s="56">
        <v>10</v>
      </c>
      <c r="E153" s="56" t="s">
        <v>64</v>
      </c>
      <c r="F153" s="55" t="s">
        <v>68</v>
      </c>
      <c r="G153" s="55" t="s">
        <v>72</v>
      </c>
      <c r="H153" s="57"/>
      <c r="I153" s="58">
        <v>2</v>
      </c>
      <c r="J153" s="58">
        <v>10</v>
      </c>
      <c r="K153" s="59">
        <v>43244</v>
      </c>
      <c r="L153" s="60">
        <v>10.02</v>
      </c>
      <c r="M153" s="60">
        <v>9.98</v>
      </c>
      <c r="N153" s="60">
        <v>1.19</v>
      </c>
      <c r="O153" s="60">
        <v>3.01</v>
      </c>
      <c r="P153" s="60">
        <v>11.92</v>
      </c>
      <c r="Q153" s="61">
        <f>IF(C153="盈利收益率",L153,IF(C153="市盈率",M153,IF(C153="市净率",N153,-1)))</f>
        <v>10.02</v>
      </c>
      <c r="R153" s="61">
        <f>IFERROR(IF(C153="盈利收益率",POWER(Q153/J153,I153),POWER(J153/Q153,I153)),0)</f>
        <v>1.0040039999999999</v>
      </c>
      <c r="S153" s="62">
        <f>IF(R153&gt;1,INT(H153*R153),0)</f>
        <v>0</v>
      </c>
      <c r="T153" s="62"/>
      <c r="U153" s="63">
        <f>T153-S153</f>
        <v>0</v>
      </c>
      <c r="V153" s="59">
        <v>43245</v>
      </c>
      <c r="W153" s="64">
        <v>1.4724999999999999</v>
      </c>
    </row>
    <row r="154" spans="1:23" s="35" customFormat="1" x14ac:dyDescent="0.15">
      <c r="A154" s="53" t="s">
        <v>107</v>
      </c>
      <c r="B154" s="54" t="s">
        <v>108</v>
      </c>
      <c r="C154" s="55" t="s">
        <v>83</v>
      </c>
      <c r="D154" s="56">
        <v>23</v>
      </c>
      <c r="E154" s="56">
        <v>35</v>
      </c>
      <c r="F154" s="55" t="s">
        <v>109</v>
      </c>
      <c r="G154" s="55" t="s">
        <v>110</v>
      </c>
      <c r="H154" s="57"/>
      <c r="I154" s="58">
        <v>2</v>
      </c>
      <c r="J154" s="58">
        <v>23</v>
      </c>
      <c r="K154" s="59">
        <v>43244</v>
      </c>
      <c r="L154" s="60"/>
      <c r="M154" s="60">
        <v>29.23</v>
      </c>
      <c r="N154" s="60">
        <v>5</v>
      </c>
      <c r="O154" s="60"/>
      <c r="P154" s="60">
        <v>17.09</v>
      </c>
      <c r="Q154" s="61">
        <f>IF(C154="盈利收益率",L154,IF(C154="市盈率",M154,IF(C154="市净率",N154,-1)))</f>
        <v>29.23</v>
      </c>
      <c r="R154" s="61">
        <f>IFERROR(IF(C154="盈利收益率",POWER(Q154/J154,I154),POWER(J154/Q154,I154)),0)</f>
        <v>0.61915308519066581</v>
      </c>
      <c r="S154" s="62">
        <f>IF(R154&gt;1,INT(H154*R154),0)</f>
        <v>0</v>
      </c>
      <c r="T154" s="62"/>
      <c r="U154" s="63">
        <f>T154-S154</f>
        <v>0</v>
      </c>
      <c r="V154" s="59">
        <v>43245</v>
      </c>
      <c r="W154" s="64">
        <v>1.5398000000000001</v>
      </c>
    </row>
    <row r="155" spans="1:23" s="35" customFormat="1" x14ac:dyDescent="0.15">
      <c r="A155" s="53" t="s">
        <v>58</v>
      </c>
      <c r="B155" s="54" t="s">
        <v>201</v>
      </c>
      <c r="C155" s="55" t="s">
        <v>62</v>
      </c>
      <c r="D155" s="56">
        <v>10</v>
      </c>
      <c r="E155" s="56" t="s">
        <v>64</v>
      </c>
      <c r="F155" s="55" t="s">
        <v>68</v>
      </c>
      <c r="G155" s="55" t="s">
        <v>200</v>
      </c>
      <c r="H155" s="57">
        <v>100</v>
      </c>
      <c r="I155" s="58">
        <v>2</v>
      </c>
      <c r="J155" s="58">
        <v>10</v>
      </c>
      <c r="K155" s="59">
        <v>43247</v>
      </c>
      <c r="L155" s="60">
        <v>11.36</v>
      </c>
      <c r="M155" s="60">
        <v>8.8000000000000007</v>
      </c>
      <c r="N155" s="60">
        <v>1.05</v>
      </c>
      <c r="O155" s="60">
        <v>3.74</v>
      </c>
      <c r="P155" s="60">
        <v>11.89</v>
      </c>
      <c r="Q155" s="61">
        <f>IF(C155="盈利收益率",L155,IF(C155="市盈率",M155,IF(C155="市净率",N155,-1)))</f>
        <v>11.36</v>
      </c>
      <c r="R155" s="61">
        <f>IFERROR(IF(C155="盈利收益率",POWER(Q155/J155,I155),POWER(J155/Q155,I155)),0)</f>
        <v>1.2904959999999999</v>
      </c>
      <c r="S155" s="62">
        <f>IF(R155&gt;1,INT(H155*R155),0)</f>
        <v>129</v>
      </c>
      <c r="T155" s="62">
        <v>100</v>
      </c>
      <c r="U155" s="63">
        <f>T155-S155</f>
        <v>-29</v>
      </c>
      <c r="V155" s="59">
        <v>43248</v>
      </c>
      <c r="W155" s="64">
        <v>1.512</v>
      </c>
    </row>
    <row r="156" spans="1:23" s="35" customFormat="1" x14ac:dyDescent="0.15">
      <c r="A156" s="53" t="s">
        <v>133</v>
      </c>
      <c r="B156" s="54" t="s">
        <v>134</v>
      </c>
      <c r="C156" s="55" t="s">
        <v>83</v>
      </c>
      <c r="D156" s="56">
        <v>24</v>
      </c>
      <c r="E156" s="56">
        <v>29</v>
      </c>
      <c r="F156" s="55" t="s">
        <v>135</v>
      </c>
      <c r="G156" s="55" t="s">
        <v>140</v>
      </c>
      <c r="H156" s="57"/>
      <c r="I156" s="58">
        <v>2</v>
      </c>
      <c r="J156" s="58">
        <v>24</v>
      </c>
      <c r="K156" s="59">
        <v>43248</v>
      </c>
      <c r="L156" s="60"/>
      <c r="M156" s="60">
        <v>17.52</v>
      </c>
      <c r="N156" s="60">
        <v>2.2000000000000002</v>
      </c>
      <c r="O156" s="60">
        <v>1.87</v>
      </c>
      <c r="P156" s="60">
        <v>12.53</v>
      </c>
      <c r="Q156" s="61">
        <f>IF(C156="盈利收益率",L156,IF(C156="市盈率",M156,IF(C156="市净率",N156,-1)))</f>
        <v>17.52</v>
      </c>
      <c r="R156" s="61">
        <f>IFERROR(IF(C156="盈利收益率",POWER(Q156/J156,I156),POWER(J156/Q156,I156)),0)</f>
        <v>1.8765246762994932</v>
      </c>
      <c r="S156" s="62">
        <f>IF(R156&gt;1,INT(H156*R156),0)</f>
        <v>0</v>
      </c>
      <c r="T156" s="62"/>
      <c r="U156" s="63">
        <f>T156-S156</f>
        <v>0</v>
      </c>
      <c r="V156" s="59">
        <v>43249</v>
      </c>
      <c r="W156" s="64">
        <v>1.8565</v>
      </c>
    </row>
    <row r="157" spans="1:23" s="35" customFormat="1" x14ac:dyDescent="0.15">
      <c r="A157" s="53" t="s">
        <v>129</v>
      </c>
      <c r="B157" s="54" t="s">
        <v>130</v>
      </c>
      <c r="C157" s="55" t="s">
        <v>83</v>
      </c>
      <c r="D157" s="56">
        <v>13</v>
      </c>
      <c r="E157" s="56" t="s">
        <v>131</v>
      </c>
      <c r="F157" s="55"/>
      <c r="G157" s="55" t="s">
        <v>132</v>
      </c>
      <c r="H157" s="57"/>
      <c r="I157" s="58">
        <v>2</v>
      </c>
      <c r="J157" s="58">
        <v>13</v>
      </c>
      <c r="K157" s="59">
        <v>43248</v>
      </c>
      <c r="L157" s="60"/>
      <c r="M157" s="60">
        <v>9.7100000000000009</v>
      </c>
      <c r="N157" s="60">
        <v>1.1399999999999999</v>
      </c>
      <c r="O157" s="60">
        <v>3.15</v>
      </c>
      <c r="P157" s="60">
        <v>11.76</v>
      </c>
      <c r="Q157" s="61">
        <f>IF(C157="盈利收益率",L157,IF(C157="市盈率",M157,IF(C157="市净率",N157,-1)))</f>
        <v>9.7100000000000009</v>
      </c>
      <c r="R157" s="61">
        <f>IFERROR(IF(C157="盈利收益率",POWER(Q157/J157,I157),POWER(J157/Q157,I157)),0)</f>
        <v>1.7924549314253408</v>
      </c>
      <c r="S157" s="62">
        <f>IF(R157&gt;1,INT(H157*R157),0)</f>
        <v>0</v>
      </c>
      <c r="T157" s="62"/>
      <c r="U157" s="63">
        <f>T157-S157</f>
        <v>0</v>
      </c>
      <c r="V157" s="59">
        <v>43249</v>
      </c>
      <c r="W157" s="64">
        <v>1.5575000000000001</v>
      </c>
    </row>
    <row r="158" spans="1:23" s="35" customFormat="1" x14ac:dyDescent="0.15">
      <c r="A158" s="53" t="s">
        <v>141</v>
      </c>
      <c r="B158" s="54" t="s">
        <v>142</v>
      </c>
      <c r="C158" s="55" t="s">
        <v>83</v>
      </c>
      <c r="D158" s="56">
        <v>33</v>
      </c>
      <c r="E158" s="56">
        <v>40</v>
      </c>
      <c r="F158" s="55" t="s">
        <v>68</v>
      </c>
      <c r="G158" s="55" t="s">
        <v>141</v>
      </c>
      <c r="H158" s="57"/>
      <c r="I158" s="58">
        <v>2</v>
      </c>
      <c r="J158" s="58">
        <v>31</v>
      </c>
      <c r="K158" s="59">
        <v>43248</v>
      </c>
      <c r="L158" s="60"/>
      <c r="M158" s="60">
        <v>24.74</v>
      </c>
      <c r="N158" s="60">
        <v>1.91</v>
      </c>
      <c r="O158" s="60"/>
      <c r="P158" s="60">
        <v>7.71</v>
      </c>
      <c r="Q158" s="61">
        <f>IF(C158="盈利收益率",L158,IF(C158="市盈率",M158,IF(C158="市净率",N158,-1)))</f>
        <v>24.74</v>
      </c>
      <c r="R158" s="61">
        <f>IFERROR(IF(C158="盈利收益率",POWER(Q158/J158,I158),POWER(J158/Q158,I158)),0)</f>
        <v>1.5700880098864896</v>
      </c>
      <c r="S158" s="62">
        <f>IF(R158&gt;1,INT(H158*R158),0)</f>
        <v>0</v>
      </c>
      <c r="T158" s="62"/>
      <c r="U158" s="63">
        <f>T158-S158</f>
        <v>0</v>
      </c>
      <c r="V158" s="59">
        <v>43249</v>
      </c>
      <c r="W158" s="64">
        <v>0.97719999999999996</v>
      </c>
    </row>
    <row r="159" spans="1:23" s="35" customFormat="1" x14ac:dyDescent="0.15">
      <c r="A159" s="53" t="s">
        <v>85</v>
      </c>
      <c r="B159" s="54" t="s">
        <v>162</v>
      </c>
      <c r="C159" s="55" t="s">
        <v>83</v>
      </c>
      <c r="D159" s="56">
        <v>33</v>
      </c>
      <c r="E159" s="56">
        <v>40</v>
      </c>
      <c r="F159" s="55" t="s">
        <v>86</v>
      </c>
      <c r="G159" s="55" t="s">
        <v>87</v>
      </c>
      <c r="H159" s="57"/>
      <c r="I159" s="58">
        <v>2</v>
      </c>
      <c r="J159" s="58">
        <v>31</v>
      </c>
      <c r="K159" s="59">
        <v>43248</v>
      </c>
      <c r="L159" s="60"/>
      <c r="M159" s="60">
        <v>25.44</v>
      </c>
      <c r="N159" s="60">
        <v>2.27</v>
      </c>
      <c r="O159" s="60"/>
      <c r="P159" s="60">
        <v>8.94</v>
      </c>
      <c r="Q159" s="61">
        <f>IF(C159="盈利收益率",L159,IF(C159="市盈率",M159,IF(C159="市净率",N159,-1)))</f>
        <v>25.44</v>
      </c>
      <c r="R159" s="61">
        <f>IFERROR(IF(C159="盈利收益率",POWER(Q159/J159,I159),POWER(J159/Q159,I159)),0)</f>
        <v>1.4848725327320913</v>
      </c>
      <c r="S159" s="62">
        <f>IF(R159&gt;1,INT(H159*R159),0)</f>
        <v>0</v>
      </c>
      <c r="T159" s="62"/>
      <c r="U159" s="63">
        <f>T159-S159</f>
        <v>0</v>
      </c>
      <c r="V159" s="59">
        <v>43249</v>
      </c>
      <c r="W159" s="64">
        <v>2.2382</v>
      </c>
    </row>
    <row r="160" spans="1:23" s="35" customFormat="1" x14ac:dyDescent="0.15">
      <c r="A160" s="53" t="s">
        <v>58</v>
      </c>
      <c r="B160" s="54" t="s">
        <v>55</v>
      </c>
      <c r="C160" s="55" t="s">
        <v>62</v>
      </c>
      <c r="D160" s="56">
        <v>10</v>
      </c>
      <c r="E160" s="56" t="s">
        <v>64</v>
      </c>
      <c r="F160" s="55" t="s">
        <v>68</v>
      </c>
      <c r="G160" s="55" t="s">
        <v>71</v>
      </c>
      <c r="H160" s="57"/>
      <c r="I160" s="58">
        <v>2</v>
      </c>
      <c r="J160" s="58">
        <v>10</v>
      </c>
      <c r="K160" s="59">
        <v>43248</v>
      </c>
      <c r="L160" s="60">
        <v>11.34</v>
      </c>
      <c r="M160" s="60">
        <v>8.82</v>
      </c>
      <c r="N160" s="60">
        <v>1.05</v>
      </c>
      <c r="O160" s="60">
        <v>3.74</v>
      </c>
      <c r="P160" s="60">
        <v>11.89</v>
      </c>
      <c r="Q160" s="61">
        <f>IF(C160="盈利收益率",L160,IF(C160="市盈率",M160,IF(C160="市净率",N160,-1)))</f>
        <v>11.34</v>
      </c>
      <c r="R160" s="61">
        <f>IFERROR(IF(C160="盈利收益率",POWER(Q160/J160,I160),POWER(J160/Q160,I160)),0)</f>
        <v>1.2859559999999999</v>
      </c>
      <c r="S160" s="62">
        <f>IF(R160&gt;1,INT(H160*R160),0)</f>
        <v>0</v>
      </c>
      <c r="T160" s="62"/>
      <c r="U160" s="63">
        <f>T160-S160</f>
        <v>0</v>
      </c>
      <c r="V160" s="59">
        <v>43249</v>
      </c>
      <c r="W160" s="64">
        <v>1.1140000000000001</v>
      </c>
    </row>
    <row r="161" spans="1:23" s="35" customFormat="1" x14ac:dyDescent="0.15">
      <c r="A161" s="53" t="s">
        <v>58</v>
      </c>
      <c r="B161" s="54" t="s">
        <v>201</v>
      </c>
      <c r="C161" s="55" t="s">
        <v>62</v>
      </c>
      <c r="D161" s="56">
        <v>10</v>
      </c>
      <c r="E161" s="56" t="s">
        <v>64</v>
      </c>
      <c r="F161" s="55" t="s">
        <v>68</v>
      </c>
      <c r="G161" s="55" t="s">
        <v>200</v>
      </c>
      <c r="H161" s="57"/>
      <c r="I161" s="58">
        <v>2</v>
      </c>
      <c r="J161" s="58">
        <v>10</v>
      </c>
      <c r="K161" s="59">
        <v>43248</v>
      </c>
      <c r="L161" s="60">
        <v>11.34</v>
      </c>
      <c r="M161" s="60">
        <v>8.82</v>
      </c>
      <c r="N161" s="60">
        <v>1.05</v>
      </c>
      <c r="O161" s="60">
        <v>3.74</v>
      </c>
      <c r="P161" s="60">
        <v>11.89</v>
      </c>
      <c r="Q161" s="61">
        <f>IF(C161="盈利收益率",L161,IF(C161="市盈率",M161,IF(C161="市净率",N161,-1)))</f>
        <v>11.34</v>
      </c>
      <c r="R161" s="61">
        <f>IFERROR(IF(C161="盈利收益率",POWER(Q161/J161,I161),POWER(J161/Q161,I161)),0)</f>
        <v>1.2859559999999999</v>
      </c>
      <c r="S161" s="62">
        <f>IF(R161&gt;1,INT(H161*R161),0)</f>
        <v>0</v>
      </c>
      <c r="T161" s="62"/>
      <c r="U161" s="63">
        <f>T161-S161</f>
        <v>0</v>
      </c>
      <c r="V161" s="59">
        <v>43249</v>
      </c>
      <c r="W161" s="64">
        <v>1.4850000000000001</v>
      </c>
    </row>
    <row r="162" spans="1:23" s="35" customFormat="1" x14ac:dyDescent="0.15">
      <c r="A162" s="53" t="s">
        <v>207</v>
      </c>
      <c r="B162" s="54" t="s">
        <v>53</v>
      </c>
      <c r="C162" s="55" t="s">
        <v>62</v>
      </c>
      <c r="D162" s="56">
        <v>10</v>
      </c>
      <c r="E162" s="56" t="s">
        <v>64</v>
      </c>
      <c r="F162" s="55" t="s">
        <v>208</v>
      </c>
      <c r="G162" s="55" t="s">
        <v>208</v>
      </c>
      <c r="H162" s="57"/>
      <c r="I162" s="58">
        <v>2</v>
      </c>
      <c r="J162" s="58">
        <v>10</v>
      </c>
      <c r="K162" s="59">
        <v>43248</v>
      </c>
      <c r="L162" s="60">
        <v>11.32</v>
      </c>
      <c r="M162" s="60">
        <v>8.83</v>
      </c>
      <c r="N162" s="60">
        <v>1.03</v>
      </c>
      <c r="O162" s="60">
        <v>3.23</v>
      </c>
      <c r="P162" s="60">
        <v>11.72</v>
      </c>
      <c r="Q162" s="61">
        <f>IF(C162="盈利收益率",L162,IF(C162="市盈率",M162,IF(C162="市净率",N162,-1)))</f>
        <v>11.32</v>
      </c>
      <c r="R162" s="61">
        <f>IFERROR(IF(C162="盈利收益率",POWER(Q162/J162,I162),POWER(J162/Q162,I162)),0)</f>
        <v>1.2814240000000003</v>
      </c>
      <c r="S162" s="62">
        <f>IF(R162&gt;1,INT(H162*R162),0)</f>
        <v>0</v>
      </c>
      <c r="T162" s="62"/>
      <c r="U162" s="63">
        <f>T162-S162</f>
        <v>0</v>
      </c>
      <c r="V162" s="59">
        <v>43249</v>
      </c>
      <c r="W162" s="64">
        <v>1.1619999999999999</v>
      </c>
    </row>
    <row r="163" spans="1:23" s="35" customFormat="1" x14ac:dyDescent="0.15">
      <c r="A163" s="53" t="s">
        <v>81</v>
      </c>
      <c r="B163" s="54" t="s">
        <v>82</v>
      </c>
      <c r="C163" s="55" t="s">
        <v>83</v>
      </c>
      <c r="D163" s="56">
        <v>15</v>
      </c>
      <c r="E163" s="56">
        <v>25</v>
      </c>
      <c r="F163" s="55" t="s">
        <v>84</v>
      </c>
      <c r="G163" s="55" t="s">
        <v>84</v>
      </c>
      <c r="H163" s="57"/>
      <c r="I163" s="58">
        <v>2</v>
      </c>
      <c r="J163" s="58">
        <v>15</v>
      </c>
      <c r="K163" s="59">
        <v>43248</v>
      </c>
      <c r="L163" s="60"/>
      <c r="M163" s="60">
        <v>13.51</v>
      </c>
      <c r="N163" s="60">
        <v>1.81</v>
      </c>
      <c r="O163" s="60">
        <v>3.37</v>
      </c>
      <c r="P163" s="60">
        <v>13.4</v>
      </c>
      <c r="Q163" s="61">
        <f>IF(C163="盈利收益率",L163,IF(C163="市盈率",M163,IF(C163="市净率",N163,-1)))</f>
        <v>13.51</v>
      </c>
      <c r="R163" s="61">
        <f>IFERROR(IF(C163="盈利收益率",POWER(Q163/J163,I163),POWER(J163/Q163,I163)),0)</f>
        <v>1.2327409419565301</v>
      </c>
      <c r="S163" s="62">
        <f>IF(R163&gt;1,INT(H163*R163),0)</f>
        <v>0</v>
      </c>
      <c r="T163" s="62"/>
      <c r="U163" s="63">
        <f>T163-S163</f>
        <v>0</v>
      </c>
      <c r="V163" s="59">
        <v>43249</v>
      </c>
      <c r="W163" s="64">
        <v>1.0409999999999999</v>
      </c>
    </row>
    <row r="164" spans="1:23" s="35" customFormat="1" x14ac:dyDescent="0.15">
      <c r="A164" s="53" t="s">
        <v>104</v>
      </c>
      <c r="B164" s="54" t="s">
        <v>105</v>
      </c>
      <c r="C164" s="55" t="s">
        <v>83</v>
      </c>
      <c r="D164" s="56">
        <v>24</v>
      </c>
      <c r="E164" s="56">
        <v>33</v>
      </c>
      <c r="F164" s="55" t="s">
        <v>68</v>
      </c>
      <c r="G164" s="55" t="s">
        <v>106</v>
      </c>
      <c r="H164" s="57"/>
      <c r="I164" s="58">
        <v>2</v>
      </c>
      <c r="J164" s="58">
        <v>24</v>
      </c>
      <c r="K164" s="59">
        <v>43248</v>
      </c>
      <c r="L164" s="60"/>
      <c r="M164" s="60">
        <v>22.96</v>
      </c>
      <c r="N164" s="60">
        <v>3.14</v>
      </c>
      <c r="O164" s="60"/>
      <c r="P164" s="60">
        <v>13.66</v>
      </c>
      <c r="Q164" s="61">
        <f>IF(C164="盈利收益率",L164,IF(C164="市盈率",M164,IF(C164="市净率",N164,-1)))</f>
        <v>22.96</v>
      </c>
      <c r="R164" s="61">
        <f>IFERROR(IF(C164="盈利收益率",POWER(Q164/J164,I164),POWER(J164/Q164,I164)),0)</f>
        <v>1.0926440772620769</v>
      </c>
      <c r="S164" s="62">
        <f>IF(R164&gt;1,INT(H164*R164),0)</f>
        <v>0</v>
      </c>
      <c r="T164" s="62"/>
      <c r="U164" s="63">
        <f>T164-S164</f>
        <v>0</v>
      </c>
      <c r="V164" s="59">
        <v>43249</v>
      </c>
      <c r="W164" s="64">
        <v>1.1268</v>
      </c>
    </row>
    <row r="165" spans="1:23" s="35" customFormat="1" x14ac:dyDescent="0.15">
      <c r="A165" s="53" t="s">
        <v>47</v>
      </c>
      <c r="B165" s="54" t="s">
        <v>56</v>
      </c>
      <c r="C165" s="55" t="s">
        <v>62</v>
      </c>
      <c r="D165" s="56">
        <v>10</v>
      </c>
      <c r="E165" s="56" t="s">
        <v>64</v>
      </c>
      <c r="F165" s="55" t="s">
        <v>68</v>
      </c>
      <c r="G165" s="55" t="s">
        <v>72</v>
      </c>
      <c r="H165" s="57"/>
      <c r="I165" s="58">
        <v>2</v>
      </c>
      <c r="J165" s="58">
        <v>10</v>
      </c>
      <c r="K165" s="59">
        <v>43248</v>
      </c>
      <c r="L165" s="60">
        <v>10.11</v>
      </c>
      <c r="M165" s="60">
        <v>9.9</v>
      </c>
      <c r="N165" s="60">
        <v>1.18</v>
      </c>
      <c r="O165" s="60">
        <v>3.04</v>
      </c>
      <c r="P165" s="60">
        <v>11.92</v>
      </c>
      <c r="Q165" s="61">
        <f>IF(C165="盈利收益率",L165,IF(C165="市盈率",M165,IF(C165="市净率",N165,-1)))</f>
        <v>10.11</v>
      </c>
      <c r="R165" s="61">
        <f>IFERROR(IF(C165="盈利收益率",POWER(Q165/J165,I165),POWER(J165/Q165,I165)),0)</f>
        <v>1.0221209999999998</v>
      </c>
      <c r="S165" s="62">
        <f>IF(R165&gt;1,INT(H165*R165),0)</f>
        <v>0</v>
      </c>
      <c r="T165" s="62"/>
      <c r="U165" s="63">
        <f>T165-S165</f>
        <v>0</v>
      </c>
      <c r="V165" s="59">
        <v>43249</v>
      </c>
      <c r="W165" s="64">
        <v>1.472</v>
      </c>
    </row>
    <row r="166" spans="1:23" s="35" customFormat="1" x14ac:dyDescent="0.15">
      <c r="A166" s="53" t="s">
        <v>107</v>
      </c>
      <c r="B166" s="54" t="s">
        <v>108</v>
      </c>
      <c r="C166" s="55" t="s">
        <v>83</v>
      </c>
      <c r="D166" s="56">
        <v>23</v>
      </c>
      <c r="E166" s="56">
        <v>35</v>
      </c>
      <c r="F166" s="55" t="s">
        <v>109</v>
      </c>
      <c r="G166" s="55" t="s">
        <v>110</v>
      </c>
      <c r="H166" s="57"/>
      <c r="I166" s="58">
        <v>2</v>
      </c>
      <c r="J166" s="58">
        <v>23</v>
      </c>
      <c r="K166" s="59">
        <v>43248</v>
      </c>
      <c r="L166" s="60"/>
      <c r="M166" s="60">
        <v>30.01</v>
      </c>
      <c r="N166" s="60">
        <v>5.13</v>
      </c>
      <c r="O166" s="60"/>
      <c r="P166" s="60">
        <v>17.09</v>
      </c>
      <c r="Q166" s="61">
        <f>IF(C166="盈利收益率",L166,IF(C166="市盈率",M166,IF(C166="市净率",N166,-1)))</f>
        <v>30.01</v>
      </c>
      <c r="R166" s="61">
        <f>IFERROR(IF(C166="盈利收益率",POWER(Q166/J166,I166),POWER(J166/Q166,I166)),0)</f>
        <v>0.58738612176480987</v>
      </c>
      <c r="S166" s="62">
        <f>IF(R166&gt;1,INT(H166*R166),0)</f>
        <v>0</v>
      </c>
      <c r="T166" s="62"/>
      <c r="U166" s="63">
        <f>T166-S166</f>
        <v>0</v>
      </c>
      <c r="V166" s="59">
        <v>43249</v>
      </c>
      <c r="W166" s="64">
        <v>1.5733999999999999</v>
      </c>
    </row>
    <row r="167" spans="1:23" s="35" customFormat="1" x14ac:dyDescent="0.15">
      <c r="A167" s="53" t="s">
        <v>133</v>
      </c>
      <c r="B167" s="54" t="s">
        <v>134</v>
      </c>
      <c r="C167" s="55" t="s">
        <v>83</v>
      </c>
      <c r="D167" s="56">
        <v>24</v>
      </c>
      <c r="E167" s="56">
        <v>29</v>
      </c>
      <c r="F167" s="55" t="s">
        <v>135</v>
      </c>
      <c r="G167" s="55" t="s">
        <v>140</v>
      </c>
      <c r="H167" s="57"/>
      <c r="I167" s="58">
        <v>2</v>
      </c>
      <c r="J167" s="58">
        <v>24</v>
      </c>
      <c r="K167" s="59">
        <v>43249</v>
      </c>
      <c r="L167" s="60"/>
      <c r="M167" s="60">
        <v>17.329999999999998</v>
      </c>
      <c r="N167" s="60">
        <v>2.17</v>
      </c>
      <c r="O167" s="60">
        <v>1.89</v>
      </c>
      <c r="P167" s="60">
        <v>12.53</v>
      </c>
      <c r="Q167" s="61">
        <f>IF(C167="盈利收益率",L167,IF(C167="市盈率",M167,IF(C167="市净率",N167,-1)))</f>
        <v>17.329999999999998</v>
      </c>
      <c r="R167" s="61">
        <f>IFERROR(IF(C167="盈利收益率",POWER(Q167/J167,I167),POWER(J167/Q167,I167)),0)</f>
        <v>1.9178973452105346</v>
      </c>
      <c r="S167" s="62">
        <f>IF(R167&gt;1,INT(H167*R167),0)</f>
        <v>0</v>
      </c>
      <c r="T167" s="62"/>
      <c r="U167" s="63">
        <f>T167-S167</f>
        <v>0</v>
      </c>
      <c r="V167" s="59">
        <v>43250</v>
      </c>
      <c r="W167" s="64">
        <v>1.8227</v>
      </c>
    </row>
    <row r="168" spans="1:23" s="35" customFormat="1" x14ac:dyDescent="0.15">
      <c r="A168" s="53" t="s">
        <v>129</v>
      </c>
      <c r="B168" s="54" t="s">
        <v>130</v>
      </c>
      <c r="C168" s="55" t="s">
        <v>83</v>
      </c>
      <c r="D168" s="56">
        <v>13</v>
      </c>
      <c r="E168" s="56" t="s">
        <v>131</v>
      </c>
      <c r="F168" s="55"/>
      <c r="G168" s="55" t="s">
        <v>132</v>
      </c>
      <c r="H168" s="57"/>
      <c r="I168" s="58">
        <v>2</v>
      </c>
      <c r="J168" s="58">
        <v>13</v>
      </c>
      <c r="K168" s="59">
        <v>43249</v>
      </c>
      <c r="L168" s="60"/>
      <c r="M168" s="60">
        <v>9.69</v>
      </c>
      <c r="N168" s="60">
        <v>1.1399999999999999</v>
      </c>
      <c r="O168" s="60">
        <v>3.16</v>
      </c>
      <c r="P168" s="60">
        <v>11.76</v>
      </c>
      <c r="Q168" s="61">
        <f>IF(C168="盈利收益率",L168,IF(C168="市盈率",M168,IF(C168="市净率",N168,-1)))</f>
        <v>9.69</v>
      </c>
      <c r="R168" s="61">
        <f>IFERROR(IF(C168="盈利收益率",POWER(Q168/J168,I168),POWER(J168/Q168,I168)),0)</f>
        <v>1.7998617620966155</v>
      </c>
      <c r="S168" s="62">
        <f>IF(R168&gt;1,INT(H168*R168),0)</f>
        <v>0</v>
      </c>
      <c r="T168" s="62"/>
      <c r="U168" s="63">
        <f>T168-S168</f>
        <v>0</v>
      </c>
      <c r="V168" s="59">
        <v>43250</v>
      </c>
      <c r="W168" s="64">
        <v>1.5285</v>
      </c>
    </row>
    <row r="169" spans="1:23" s="35" customFormat="1" x14ac:dyDescent="0.15">
      <c r="A169" s="53" t="s">
        <v>141</v>
      </c>
      <c r="B169" s="54" t="s">
        <v>142</v>
      </c>
      <c r="C169" s="55" t="s">
        <v>83</v>
      </c>
      <c r="D169" s="56">
        <v>33</v>
      </c>
      <c r="E169" s="56">
        <v>40</v>
      </c>
      <c r="F169" s="55" t="s">
        <v>68</v>
      </c>
      <c r="G169" s="55" t="s">
        <v>141</v>
      </c>
      <c r="H169" s="57"/>
      <c r="I169" s="58">
        <v>2</v>
      </c>
      <c r="J169" s="58">
        <v>31</v>
      </c>
      <c r="K169" s="59">
        <v>43249</v>
      </c>
      <c r="L169" s="60"/>
      <c r="M169" s="60">
        <v>24.43</v>
      </c>
      <c r="N169" s="60">
        <v>1.88</v>
      </c>
      <c r="O169" s="60"/>
      <c r="P169" s="60">
        <v>7.71</v>
      </c>
      <c r="Q169" s="61">
        <f>IF(C169="盈利收益率",L169,IF(C169="市盈率",M169,IF(C169="市净率",N169,-1)))</f>
        <v>24.43</v>
      </c>
      <c r="R169" s="61">
        <f>IFERROR(IF(C169="盈利收益率",POWER(Q169/J169,I169),POWER(J169/Q169,I169)),0)</f>
        <v>1.61018751060822</v>
      </c>
      <c r="S169" s="62">
        <f>IF(R169&gt;1,INT(H169*R169),0)</f>
        <v>0</v>
      </c>
      <c r="T169" s="62"/>
      <c r="U169" s="63">
        <f>T169-S169</f>
        <v>0</v>
      </c>
      <c r="V169" s="59">
        <v>43250</v>
      </c>
      <c r="W169" s="64">
        <v>0.95479999999999998</v>
      </c>
    </row>
    <row r="170" spans="1:23" s="35" customFormat="1" x14ac:dyDescent="0.15">
      <c r="A170" s="53" t="s">
        <v>85</v>
      </c>
      <c r="B170" s="54" t="s">
        <v>162</v>
      </c>
      <c r="C170" s="55" t="s">
        <v>83</v>
      </c>
      <c r="D170" s="56">
        <v>33</v>
      </c>
      <c r="E170" s="56">
        <v>40</v>
      </c>
      <c r="F170" s="55" t="s">
        <v>86</v>
      </c>
      <c r="G170" s="55" t="s">
        <v>87</v>
      </c>
      <c r="H170" s="57"/>
      <c r="I170" s="58">
        <v>2</v>
      </c>
      <c r="J170" s="58">
        <v>31</v>
      </c>
      <c r="K170" s="59">
        <v>43249</v>
      </c>
      <c r="L170" s="60"/>
      <c r="M170" s="60">
        <v>25.2</v>
      </c>
      <c r="N170" s="60">
        <v>2.25</v>
      </c>
      <c r="O170" s="60"/>
      <c r="P170" s="60">
        <v>8.94</v>
      </c>
      <c r="Q170" s="61">
        <f>IF(C170="盈利收益率",L170,IF(C170="市盈率",M170,IF(C170="市净率",N170,-1)))</f>
        <v>25.2</v>
      </c>
      <c r="R170" s="61">
        <f>IFERROR(IF(C170="盈利收益率",POWER(Q170/J170,I170),POWER(J170/Q170,I170)),0)</f>
        <v>1.5132905013857396</v>
      </c>
      <c r="S170" s="62">
        <f>IF(R170&gt;1,INT(H170*R170),0)</f>
        <v>0</v>
      </c>
      <c r="T170" s="62"/>
      <c r="U170" s="63">
        <f>T170-S170</f>
        <v>0</v>
      </c>
      <c r="V170" s="59">
        <v>43250</v>
      </c>
      <c r="W170" s="64">
        <v>2.1738</v>
      </c>
    </row>
    <row r="171" spans="1:23" s="35" customFormat="1" x14ac:dyDescent="0.15">
      <c r="A171" s="53" t="s">
        <v>207</v>
      </c>
      <c r="B171" s="54" t="s">
        <v>53</v>
      </c>
      <c r="C171" s="55" t="s">
        <v>62</v>
      </c>
      <c r="D171" s="56">
        <v>10</v>
      </c>
      <c r="E171" s="56" t="s">
        <v>64</v>
      </c>
      <c r="F171" s="55" t="s">
        <v>208</v>
      </c>
      <c r="G171" s="55" t="s">
        <v>208</v>
      </c>
      <c r="H171" s="57"/>
      <c r="I171" s="58">
        <v>2</v>
      </c>
      <c r="J171" s="58">
        <v>10</v>
      </c>
      <c r="K171" s="59">
        <v>43249</v>
      </c>
      <c r="L171" s="60">
        <v>11.43</v>
      </c>
      <c r="M171" s="60">
        <v>8.75</v>
      </c>
      <c r="N171" s="60">
        <v>1.03</v>
      </c>
      <c r="O171" s="60">
        <v>3.26</v>
      </c>
      <c r="P171" s="60">
        <v>11.72</v>
      </c>
      <c r="Q171" s="61">
        <f>IF(C171="盈利收益率",L171,IF(C171="市盈率",M171,IF(C171="市净率",N171,-1)))</f>
        <v>11.43</v>
      </c>
      <c r="R171" s="61">
        <f>IFERROR(IF(C171="盈利收益率",POWER(Q171/J171,I171),POWER(J171/Q171,I171)),0)</f>
        <v>1.306449</v>
      </c>
      <c r="S171" s="62">
        <f>IF(R171&gt;1,INT(H171*R171),0)</f>
        <v>0</v>
      </c>
      <c r="T171" s="62"/>
      <c r="U171" s="63">
        <f>T171-S171</f>
        <v>0</v>
      </c>
      <c r="V171" s="59">
        <v>43250</v>
      </c>
      <c r="W171" s="64">
        <v>1.1439999999999999</v>
      </c>
    </row>
    <row r="172" spans="1:23" s="35" customFormat="1" x14ac:dyDescent="0.15">
      <c r="A172" s="53" t="s">
        <v>58</v>
      </c>
      <c r="B172" s="54" t="s">
        <v>55</v>
      </c>
      <c r="C172" s="55" t="s">
        <v>62</v>
      </c>
      <c r="D172" s="56">
        <v>10</v>
      </c>
      <c r="E172" s="56" t="s">
        <v>64</v>
      </c>
      <c r="F172" s="55" t="s">
        <v>68</v>
      </c>
      <c r="G172" s="55" t="s">
        <v>71</v>
      </c>
      <c r="H172" s="57"/>
      <c r="I172" s="58">
        <v>2</v>
      </c>
      <c r="J172" s="58">
        <v>10</v>
      </c>
      <c r="K172" s="59">
        <v>43249</v>
      </c>
      <c r="L172" s="60">
        <v>11.37</v>
      </c>
      <c r="M172" s="60">
        <v>8.8000000000000007</v>
      </c>
      <c r="N172" s="60">
        <v>1.05</v>
      </c>
      <c r="O172" s="60">
        <v>3.75</v>
      </c>
      <c r="P172" s="60">
        <v>11.89</v>
      </c>
      <c r="Q172" s="61">
        <f>IF(C172="盈利收益率",L172,IF(C172="市盈率",M172,IF(C172="市净率",N172,-1)))</f>
        <v>11.37</v>
      </c>
      <c r="R172" s="61">
        <f>IFERROR(IF(C172="盈利收益率",POWER(Q172/J172,I172),POWER(J172/Q172,I172)),0)</f>
        <v>1.2927690000000001</v>
      </c>
      <c r="S172" s="62">
        <f>IF(R172&gt;1,INT(H172*R172),0)</f>
        <v>0</v>
      </c>
      <c r="T172" s="62"/>
      <c r="U172" s="63">
        <f>T172-S172</f>
        <v>0</v>
      </c>
      <c r="V172" s="59">
        <v>43250</v>
      </c>
      <c r="W172" s="64">
        <v>1.0960000000000001</v>
      </c>
    </row>
    <row r="173" spans="1:23" s="35" customFormat="1" x14ac:dyDescent="0.15">
      <c r="A173" s="53" t="s">
        <v>58</v>
      </c>
      <c r="B173" s="54" t="s">
        <v>201</v>
      </c>
      <c r="C173" s="55" t="s">
        <v>62</v>
      </c>
      <c r="D173" s="56">
        <v>10</v>
      </c>
      <c r="E173" s="56" t="s">
        <v>64</v>
      </c>
      <c r="F173" s="55" t="s">
        <v>68</v>
      </c>
      <c r="G173" s="55" t="s">
        <v>200</v>
      </c>
      <c r="H173" s="57"/>
      <c r="I173" s="58">
        <v>2</v>
      </c>
      <c r="J173" s="58">
        <v>10</v>
      </c>
      <c r="K173" s="59">
        <v>43249</v>
      </c>
      <c r="L173" s="60">
        <v>11.37</v>
      </c>
      <c r="M173" s="60">
        <v>8.8000000000000007</v>
      </c>
      <c r="N173" s="60">
        <v>1.05</v>
      </c>
      <c r="O173" s="60">
        <v>3.75</v>
      </c>
      <c r="P173" s="60">
        <v>11.89</v>
      </c>
      <c r="Q173" s="61">
        <f>IF(C173="盈利收益率",L173,IF(C173="市盈率",M173,IF(C173="市净率",N173,-1)))</f>
        <v>11.37</v>
      </c>
      <c r="R173" s="61">
        <f>IFERROR(IF(C173="盈利收益率",POWER(Q173/J173,I173),POWER(J173/Q173,I173)),0)</f>
        <v>1.2927690000000001</v>
      </c>
      <c r="S173" s="62">
        <f>IF(R173&gt;1,INT(H173*R173),0)</f>
        <v>0</v>
      </c>
      <c r="T173" s="62"/>
      <c r="U173" s="63">
        <f>T173-S173</f>
        <v>0</v>
      </c>
      <c r="V173" s="59">
        <v>43250</v>
      </c>
      <c r="W173" s="64">
        <v>1.4730000000000001</v>
      </c>
    </row>
    <row r="174" spans="1:23" x14ac:dyDescent="0.15">
      <c r="A174" s="53" t="s">
        <v>81</v>
      </c>
      <c r="B174" s="54" t="s">
        <v>82</v>
      </c>
      <c r="C174" s="55" t="s">
        <v>83</v>
      </c>
      <c r="D174" s="56">
        <v>15</v>
      </c>
      <c r="E174" s="56">
        <v>25</v>
      </c>
      <c r="F174" s="55" t="s">
        <v>84</v>
      </c>
      <c r="G174" s="55" t="s">
        <v>84</v>
      </c>
      <c r="H174" s="57"/>
      <c r="I174" s="58">
        <v>2</v>
      </c>
      <c r="J174" s="58">
        <v>15</v>
      </c>
      <c r="K174" s="59">
        <v>43249</v>
      </c>
      <c r="L174" s="60"/>
      <c r="M174" s="60">
        <v>13.47</v>
      </c>
      <c r="N174" s="60">
        <v>1.8</v>
      </c>
      <c r="O174" s="60">
        <v>3.38</v>
      </c>
      <c r="P174" s="60">
        <v>13.36</v>
      </c>
      <c r="Q174" s="61">
        <f>IF(C174="盈利收益率",L174,IF(C174="市盈率",M174,IF(C174="市净率",N174,-1)))</f>
        <v>13.47</v>
      </c>
      <c r="R174" s="61">
        <f>IFERROR(IF(C174="盈利收益率",POWER(Q174/J174,I174),POWER(J174/Q174,I174)),0)</f>
        <v>1.2400732139225499</v>
      </c>
      <c r="S174" s="62">
        <f>IF(R174&gt;1,INT(H174*R174),0)</f>
        <v>0</v>
      </c>
      <c r="T174" s="62"/>
      <c r="U174" s="63">
        <f>T174-S174</f>
        <v>0</v>
      </c>
      <c r="V174" s="59">
        <v>43250</v>
      </c>
      <c r="W174" s="64">
        <v>1.0181</v>
      </c>
    </row>
    <row r="175" spans="1:23" x14ac:dyDescent="0.15">
      <c r="A175" s="53" t="s">
        <v>104</v>
      </c>
      <c r="B175" s="54" t="s">
        <v>105</v>
      </c>
      <c r="C175" s="55" t="s">
        <v>83</v>
      </c>
      <c r="D175" s="56">
        <v>24</v>
      </c>
      <c r="E175" s="56">
        <v>33</v>
      </c>
      <c r="F175" s="55" t="s">
        <v>68</v>
      </c>
      <c r="G175" s="55" t="s">
        <v>106</v>
      </c>
      <c r="H175" s="57"/>
      <c r="I175" s="58">
        <v>2</v>
      </c>
      <c r="J175" s="58">
        <v>24</v>
      </c>
      <c r="K175" s="59">
        <v>43249</v>
      </c>
      <c r="L175" s="60"/>
      <c r="M175" s="60">
        <v>22.61</v>
      </c>
      <c r="N175" s="60">
        <v>3.09</v>
      </c>
      <c r="O175" s="60"/>
      <c r="P175" s="60">
        <v>13.66</v>
      </c>
      <c r="Q175" s="61">
        <f>IF(C175="盈利收益率",L175,IF(C175="市盈率",M175,IF(C175="市净率",N175,-1)))</f>
        <v>22.61</v>
      </c>
      <c r="R175" s="61">
        <f>IFERROR(IF(C175="盈利收益率",POWER(Q175/J175,I175),POWER(J175/Q175,I175)),0)</f>
        <v>1.126733893818241</v>
      </c>
      <c r="S175" s="62">
        <f>IF(R175&gt;1,INT(H175*R175),0)</f>
        <v>0</v>
      </c>
      <c r="T175" s="62"/>
      <c r="U175" s="63">
        <f>T175-S175</f>
        <v>0</v>
      </c>
      <c r="V175" s="59">
        <v>43250</v>
      </c>
      <c r="W175" s="64">
        <v>1.1075999999999999</v>
      </c>
    </row>
    <row r="176" spans="1:23" x14ac:dyDescent="0.15">
      <c r="A176" s="53" t="s">
        <v>47</v>
      </c>
      <c r="B176" s="54" t="s">
        <v>56</v>
      </c>
      <c r="C176" s="55" t="s">
        <v>62</v>
      </c>
      <c r="D176" s="56">
        <v>10</v>
      </c>
      <c r="E176" s="56" t="s">
        <v>64</v>
      </c>
      <c r="F176" s="55" t="s">
        <v>68</v>
      </c>
      <c r="G176" s="55" t="s">
        <v>72</v>
      </c>
      <c r="H176" s="57"/>
      <c r="I176" s="58">
        <v>2</v>
      </c>
      <c r="J176" s="58">
        <v>10</v>
      </c>
      <c r="K176" s="59">
        <v>43249</v>
      </c>
      <c r="L176" s="60">
        <v>10.14</v>
      </c>
      <c r="M176" s="60">
        <v>9.8699999999999992</v>
      </c>
      <c r="N176" s="60">
        <v>1.18</v>
      </c>
      <c r="O176" s="60">
        <v>3.04</v>
      </c>
      <c r="P176" s="60">
        <v>11.92</v>
      </c>
      <c r="Q176" s="61">
        <f>IF(C176="盈利收益率",L176,IF(C176="市盈率",M176,IF(C176="市净率",N176,-1)))</f>
        <v>10.14</v>
      </c>
      <c r="R176" s="61">
        <f>IFERROR(IF(C176="盈利收益率",POWER(Q176/J176,I176),POWER(J176/Q176,I176)),0)</f>
        <v>1.0281960000000001</v>
      </c>
      <c r="S176" s="62">
        <f>IF(R176&gt;1,INT(H176*R176),0)</f>
        <v>0</v>
      </c>
      <c r="T176" s="62"/>
      <c r="U176" s="63">
        <f>T176-S176</f>
        <v>0</v>
      </c>
      <c r="V176" s="59">
        <v>43250</v>
      </c>
      <c r="W176" s="64">
        <v>1.4420999999999999</v>
      </c>
    </row>
    <row r="177" spans="1:23" x14ac:dyDescent="0.15">
      <c r="A177" s="53" t="s">
        <v>107</v>
      </c>
      <c r="B177" s="54" t="s">
        <v>108</v>
      </c>
      <c r="C177" s="55" t="s">
        <v>83</v>
      </c>
      <c r="D177" s="56">
        <v>23</v>
      </c>
      <c r="E177" s="56">
        <v>35</v>
      </c>
      <c r="F177" s="55" t="s">
        <v>109</v>
      </c>
      <c r="G177" s="55" t="s">
        <v>110</v>
      </c>
      <c r="H177" s="57"/>
      <c r="I177" s="58">
        <v>2</v>
      </c>
      <c r="J177" s="58">
        <v>23</v>
      </c>
      <c r="K177" s="59">
        <v>43249</v>
      </c>
      <c r="L177" s="60"/>
      <c r="M177" s="60">
        <v>29.75</v>
      </c>
      <c r="N177" s="60">
        <v>5.08</v>
      </c>
      <c r="O177" s="60"/>
      <c r="P177" s="60">
        <v>17.09</v>
      </c>
      <c r="Q177" s="61">
        <f>IF(C177="盈利收益率",L177,IF(C177="市盈率",M177,IF(C177="市净率",N177,-1)))</f>
        <v>29.75</v>
      </c>
      <c r="R177" s="61">
        <f>IFERROR(IF(C177="盈利收益率",POWER(Q177/J177,I177),POWER(J177/Q177,I177)),0)</f>
        <v>0.59769790269048806</v>
      </c>
      <c r="S177" s="62">
        <f>IF(R177&gt;1,INT(H177*R177),0)</f>
        <v>0</v>
      </c>
      <c r="T177" s="62"/>
      <c r="U177" s="63">
        <f>T177-S177</f>
        <v>0</v>
      </c>
      <c r="V177" s="59">
        <v>43250</v>
      </c>
      <c r="W177" s="64">
        <v>1.5785</v>
      </c>
    </row>
    <row r="178" spans="1:23" x14ac:dyDescent="0.15">
      <c r="A178" s="53" t="s">
        <v>133</v>
      </c>
      <c r="B178" s="54" t="s">
        <v>134</v>
      </c>
      <c r="C178" s="55" t="s">
        <v>83</v>
      </c>
      <c r="D178" s="56">
        <v>24</v>
      </c>
      <c r="E178" s="56">
        <v>29</v>
      </c>
      <c r="F178" s="55" t="s">
        <v>135</v>
      </c>
      <c r="G178" s="55" t="s">
        <v>140</v>
      </c>
      <c r="H178" s="57"/>
      <c r="I178" s="58">
        <v>2</v>
      </c>
      <c r="J178" s="58">
        <v>24</v>
      </c>
      <c r="K178" s="59">
        <v>43250</v>
      </c>
      <c r="L178" s="60"/>
      <c r="M178" s="60">
        <v>17</v>
      </c>
      <c r="N178" s="60">
        <v>2.13</v>
      </c>
      <c r="O178" s="60">
        <v>1.93</v>
      </c>
      <c r="P178" s="60">
        <v>12.52</v>
      </c>
      <c r="Q178" s="61">
        <f>IF(C178="盈利收益率",L178,IF(C178="市盈率",M178,IF(C178="市净率",N178,-1)))</f>
        <v>17</v>
      </c>
      <c r="R178" s="61">
        <f>IFERROR(IF(C178="盈利收益率",POWER(Q178/J178,I178),POWER(J178/Q178,I178)),0)</f>
        <v>1.9930795847750868</v>
      </c>
      <c r="S178" s="62">
        <f>IF(R178&gt;1,INT(H178*R178),0)</f>
        <v>0</v>
      </c>
      <c r="T178" s="62"/>
      <c r="U178" s="63">
        <f>T178-S178</f>
        <v>0</v>
      </c>
      <c r="V178" s="59">
        <v>43251</v>
      </c>
      <c r="W178" s="64">
        <v>1.8731</v>
      </c>
    </row>
    <row r="179" spans="1:23" x14ac:dyDescent="0.15">
      <c r="A179" s="53" t="s">
        <v>129</v>
      </c>
      <c r="B179" s="54" t="s">
        <v>130</v>
      </c>
      <c r="C179" s="55" t="s">
        <v>83</v>
      </c>
      <c r="D179" s="56">
        <v>13</v>
      </c>
      <c r="E179" s="56" t="s">
        <v>131</v>
      </c>
      <c r="F179" s="55"/>
      <c r="G179" s="55" t="s">
        <v>132</v>
      </c>
      <c r="H179" s="57"/>
      <c r="I179" s="58">
        <v>2</v>
      </c>
      <c r="J179" s="58">
        <v>13</v>
      </c>
      <c r="K179" s="59">
        <v>43250</v>
      </c>
      <c r="L179" s="60"/>
      <c r="M179" s="60">
        <v>9.5</v>
      </c>
      <c r="N179" s="60">
        <v>1.1200000000000001</v>
      </c>
      <c r="O179" s="60">
        <v>3.22</v>
      </c>
      <c r="P179" s="60">
        <v>11.75</v>
      </c>
      <c r="Q179" s="61">
        <f>IF(C179="盈利收益率",L179,IF(C179="市盈率",M179,IF(C179="市净率",N179,-1)))</f>
        <v>9.5</v>
      </c>
      <c r="R179" s="61">
        <f>IFERROR(IF(C179="盈利收益率",POWER(Q179/J179,I179),POWER(J179/Q179,I179)),0)</f>
        <v>1.8725761772853187</v>
      </c>
      <c r="S179" s="62">
        <f>IF(R179&gt;1,INT(H179*R179),0)</f>
        <v>0</v>
      </c>
      <c r="T179" s="62"/>
      <c r="U179" s="63">
        <f>T179-S179</f>
        <v>0</v>
      </c>
      <c r="V179" s="59">
        <v>43251</v>
      </c>
      <c r="W179" s="64">
        <v>1.5598000000000001</v>
      </c>
    </row>
    <row r="180" spans="1:23" x14ac:dyDescent="0.15">
      <c r="A180" s="53" t="s">
        <v>141</v>
      </c>
      <c r="B180" s="54" t="s">
        <v>142</v>
      </c>
      <c r="C180" s="55" t="s">
        <v>83</v>
      </c>
      <c r="D180" s="56">
        <v>33</v>
      </c>
      <c r="E180" s="56">
        <v>40</v>
      </c>
      <c r="F180" s="55" t="s">
        <v>68</v>
      </c>
      <c r="G180" s="55" t="s">
        <v>141</v>
      </c>
      <c r="H180" s="57"/>
      <c r="I180" s="58">
        <v>2</v>
      </c>
      <c r="J180" s="58">
        <v>31</v>
      </c>
      <c r="K180" s="59">
        <v>43250</v>
      </c>
      <c r="L180" s="60"/>
      <c r="M180" s="60">
        <v>23.66</v>
      </c>
      <c r="N180" s="60">
        <v>1.84</v>
      </c>
      <c r="O180" s="60"/>
      <c r="P180" s="60">
        <v>7.72</v>
      </c>
      <c r="Q180" s="61">
        <f>IF(C180="盈利收益率",L180,IF(C180="市盈率",M180,IF(C180="市净率",N180,-1)))</f>
        <v>23.66</v>
      </c>
      <c r="R180" s="61">
        <f>IFERROR(IF(C180="盈利收益率",POWER(Q180/J180,I180),POWER(J180/Q180,I180)),0)</f>
        <v>1.7166980233499516</v>
      </c>
      <c r="S180" s="62">
        <f>IF(R180&gt;1,INT(H180*R180),0)</f>
        <v>0</v>
      </c>
      <c r="T180" s="62"/>
      <c r="U180" s="63">
        <f>T180-S180</f>
        <v>0</v>
      </c>
      <c r="V180" s="59">
        <v>43251</v>
      </c>
      <c r="W180" s="64">
        <v>0.96970000000000001</v>
      </c>
    </row>
    <row r="181" spans="1:23" x14ac:dyDescent="0.15">
      <c r="A181" s="53" t="s">
        <v>85</v>
      </c>
      <c r="B181" s="54" t="s">
        <v>162</v>
      </c>
      <c r="C181" s="55" t="s">
        <v>83</v>
      </c>
      <c r="D181" s="56">
        <v>33</v>
      </c>
      <c r="E181" s="56">
        <v>40</v>
      </c>
      <c r="F181" s="55" t="s">
        <v>86</v>
      </c>
      <c r="G181" s="55" t="s">
        <v>87</v>
      </c>
      <c r="H181" s="57"/>
      <c r="I181" s="58">
        <v>2</v>
      </c>
      <c r="J181" s="58">
        <v>31</v>
      </c>
      <c r="K181" s="59">
        <v>43250</v>
      </c>
      <c r="L181" s="60"/>
      <c r="M181" s="60">
        <v>24.54</v>
      </c>
      <c r="N181" s="60">
        <v>2.19</v>
      </c>
      <c r="O181" s="60"/>
      <c r="P181" s="60">
        <v>8.94</v>
      </c>
      <c r="Q181" s="61">
        <f>IF(C181="盈利收益率",L181,IF(C181="市盈率",M181,IF(C181="市净率",N181,-1)))</f>
        <v>24.54</v>
      </c>
      <c r="R181" s="61">
        <f>IFERROR(IF(C181="盈利收益率",POWER(Q181/J181,I181),POWER(J181/Q181,I181)),0)</f>
        <v>1.5957846046140591</v>
      </c>
      <c r="S181" s="62">
        <f>IF(R181&gt;1,INT(H181*R181),0)</f>
        <v>0</v>
      </c>
      <c r="T181" s="62"/>
      <c r="U181" s="63">
        <f>T181-S181</f>
        <v>0</v>
      </c>
      <c r="V181" s="59">
        <v>43251</v>
      </c>
      <c r="W181" s="64">
        <v>2.2008000000000001</v>
      </c>
    </row>
    <row r="182" spans="1:23" x14ac:dyDescent="0.15">
      <c r="A182" s="53" t="s">
        <v>207</v>
      </c>
      <c r="B182" s="54" t="s">
        <v>53</v>
      </c>
      <c r="C182" s="55" t="s">
        <v>62</v>
      </c>
      <c r="D182" s="56">
        <v>10</v>
      </c>
      <c r="E182" s="56" t="s">
        <v>64</v>
      </c>
      <c r="F182" s="55" t="s">
        <v>208</v>
      </c>
      <c r="G182" s="55" t="s">
        <v>208</v>
      </c>
      <c r="H182" s="57"/>
      <c r="I182" s="58">
        <v>2</v>
      </c>
      <c r="J182" s="58">
        <v>10</v>
      </c>
      <c r="K182" s="59">
        <v>43250</v>
      </c>
      <c r="L182" s="60">
        <v>11.63</v>
      </c>
      <c r="M182" s="60">
        <v>8.6</v>
      </c>
      <c r="N182" s="60">
        <v>1.01</v>
      </c>
      <c r="O182" s="60">
        <v>3.32</v>
      </c>
      <c r="P182" s="60">
        <v>11.72</v>
      </c>
      <c r="Q182" s="61">
        <f>IF(C182="盈利收益率",L182,IF(C182="市盈率",M182,IF(C182="市净率",N182,-1)))</f>
        <v>11.63</v>
      </c>
      <c r="R182" s="61">
        <f>IFERROR(IF(C182="盈利收益率",POWER(Q182/J182,I182),POWER(J182/Q182,I182)),0)</f>
        <v>1.3525690000000001</v>
      </c>
      <c r="S182" s="62">
        <f>IF(R182&gt;1,INT(H182*R182),0)</f>
        <v>0</v>
      </c>
      <c r="T182" s="62"/>
      <c r="U182" s="63">
        <f>T182-S182</f>
        <v>0</v>
      </c>
      <c r="V182" s="59">
        <v>43251</v>
      </c>
      <c r="W182" s="64">
        <v>1.1659999999999999</v>
      </c>
    </row>
    <row r="183" spans="1:23" x14ac:dyDescent="0.15">
      <c r="A183" s="53" t="s">
        <v>58</v>
      </c>
      <c r="B183" s="54" t="s">
        <v>55</v>
      </c>
      <c r="C183" s="55" t="s">
        <v>62</v>
      </c>
      <c r="D183" s="56">
        <v>10</v>
      </c>
      <c r="E183" s="56" t="s">
        <v>64</v>
      </c>
      <c r="F183" s="55" t="s">
        <v>68</v>
      </c>
      <c r="G183" s="55" t="s">
        <v>71</v>
      </c>
      <c r="H183" s="57"/>
      <c r="I183" s="58">
        <v>2</v>
      </c>
      <c r="J183" s="58">
        <v>10</v>
      </c>
      <c r="K183" s="59">
        <v>43250</v>
      </c>
      <c r="L183" s="60">
        <v>11.59</v>
      </c>
      <c r="M183" s="60">
        <v>8.6300000000000008</v>
      </c>
      <c r="N183" s="60">
        <v>1.02</v>
      </c>
      <c r="O183" s="60">
        <v>3.82</v>
      </c>
      <c r="P183" s="60">
        <v>11.87</v>
      </c>
      <c r="Q183" s="61">
        <f>IF(C183="盈利收益率",L183,IF(C183="市盈率",M183,IF(C183="市净率",N183,-1)))</f>
        <v>11.59</v>
      </c>
      <c r="R183" s="61">
        <f>IFERROR(IF(C183="盈利收益率",POWER(Q183/J183,I183),POWER(J183/Q183,I183)),0)</f>
        <v>1.3432810000000002</v>
      </c>
      <c r="S183" s="62">
        <f>IF(R183&gt;1,INT(H183*R183),0)</f>
        <v>0</v>
      </c>
      <c r="T183" s="62"/>
      <c r="U183" s="63">
        <f>T183-S183</f>
        <v>0</v>
      </c>
      <c r="V183" s="59">
        <v>43251</v>
      </c>
      <c r="W183" s="64">
        <v>1.1160000000000001</v>
      </c>
    </row>
    <row r="184" spans="1:23" x14ac:dyDescent="0.15">
      <c r="A184" s="53" t="s">
        <v>58</v>
      </c>
      <c r="B184" s="54" t="s">
        <v>201</v>
      </c>
      <c r="C184" s="55" t="s">
        <v>62</v>
      </c>
      <c r="D184" s="56">
        <v>10</v>
      </c>
      <c r="E184" s="56" t="s">
        <v>64</v>
      </c>
      <c r="F184" s="55" t="s">
        <v>68</v>
      </c>
      <c r="G184" s="55" t="s">
        <v>200</v>
      </c>
      <c r="H184" s="57"/>
      <c r="I184" s="58">
        <v>2</v>
      </c>
      <c r="J184" s="58">
        <v>10</v>
      </c>
      <c r="K184" s="59">
        <v>43250</v>
      </c>
      <c r="L184" s="60">
        <v>11.59</v>
      </c>
      <c r="M184" s="60">
        <v>8.6300000000000008</v>
      </c>
      <c r="N184" s="60">
        <v>1.02</v>
      </c>
      <c r="O184" s="60">
        <v>3.82</v>
      </c>
      <c r="P184" s="60">
        <v>11.87</v>
      </c>
      <c r="Q184" s="61">
        <f>IF(C184="盈利收益率",L184,IF(C184="市盈率",M184,IF(C184="市净率",N184,-1)))</f>
        <v>11.59</v>
      </c>
      <c r="R184" s="61">
        <f>IFERROR(IF(C184="盈利收益率",POWER(Q184/J184,I184),POWER(J184/Q184,I184)),0)</f>
        <v>1.3432810000000002</v>
      </c>
      <c r="S184" s="62">
        <f>IF(R184&gt;1,INT(H184*R184),0)</f>
        <v>0</v>
      </c>
      <c r="T184" s="62"/>
      <c r="U184" s="63">
        <f>T184-S184</f>
        <v>0</v>
      </c>
      <c r="V184" s="59">
        <v>43251</v>
      </c>
      <c r="W184" s="64">
        <v>1.51</v>
      </c>
    </row>
    <row r="185" spans="1:23" x14ac:dyDescent="0.15">
      <c r="A185" s="53" t="s">
        <v>81</v>
      </c>
      <c r="B185" s="54" t="s">
        <v>82</v>
      </c>
      <c r="C185" s="55" t="s">
        <v>83</v>
      </c>
      <c r="D185" s="56">
        <v>15</v>
      </c>
      <c r="E185" s="56">
        <v>25</v>
      </c>
      <c r="F185" s="55" t="s">
        <v>84</v>
      </c>
      <c r="G185" s="55" t="s">
        <v>84</v>
      </c>
      <c r="H185" s="57"/>
      <c r="I185" s="58">
        <v>2</v>
      </c>
      <c r="J185" s="58">
        <v>15</v>
      </c>
      <c r="K185" s="59">
        <v>43250</v>
      </c>
      <c r="L185" s="60"/>
      <c r="M185" s="60">
        <v>13.15</v>
      </c>
      <c r="N185" s="60">
        <v>1.76</v>
      </c>
      <c r="O185" s="60">
        <v>3.46</v>
      </c>
      <c r="P185" s="60">
        <v>13.38</v>
      </c>
      <c r="Q185" s="61">
        <f>IF(C185="盈利收益率",L185,IF(C185="市盈率",M185,IF(C185="市净率",N185,-1)))</f>
        <v>13.15</v>
      </c>
      <c r="R185" s="61">
        <f>IFERROR(IF(C185="盈利收益率",POWER(Q185/J185,I185),POWER(J185/Q185,I185)),0)</f>
        <v>1.3011609246916971</v>
      </c>
      <c r="S185" s="62">
        <f>IF(R185&gt;1,INT(H185*R185),0)</f>
        <v>0</v>
      </c>
      <c r="T185" s="62"/>
      <c r="U185" s="63">
        <f>T185-S185</f>
        <v>0</v>
      </c>
      <c r="V185" s="59">
        <v>43251</v>
      </c>
      <c r="W185" s="64">
        <v>1.0386</v>
      </c>
    </row>
    <row r="186" spans="1:23" x14ac:dyDescent="0.15">
      <c r="A186" s="53" t="s">
        <v>104</v>
      </c>
      <c r="B186" s="54" t="s">
        <v>105</v>
      </c>
      <c r="C186" s="55" t="s">
        <v>83</v>
      </c>
      <c r="D186" s="56">
        <v>24</v>
      </c>
      <c r="E186" s="56">
        <v>33</v>
      </c>
      <c r="F186" s="55" t="s">
        <v>68</v>
      </c>
      <c r="G186" s="55" t="s">
        <v>106</v>
      </c>
      <c r="H186" s="57"/>
      <c r="I186" s="58">
        <v>2</v>
      </c>
      <c r="J186" s="58">
        <v>24</v>
      </c>
      <c r="K186" s="59">
        <v>43250</v>
      </c>
      <c r="L186" s="60"/>
      <c r="M186" s="60">
        <v>22.2</v>
      </c>
      <c r="N186" s="60">
        <v>3.03</v>
      </c>
      <c r="O186" s="60"/>
      <c r="P186" s="60">
        <v>13.66</v>
      </c>
      <c r="Q186" s="61">
        <f>IF(C186="盈利收益率",L186,IF(C186="市盈率",M186,IF(C186="市净率",N186,-1)))</f>
        <v>22.2</v>
      </c>
      <c r="R186" s="61">
        <f>IFERROR(IF(C186="盈利收益率",POWER(Q186/J186,I186),POWER(J186/Q186,I186)),0)</f>
        <v>1.1687363038714391</v>
      </c>
      <c r="S186" s="62">
        <f>IF(R186&gt;1,INT(H186*R186),0)</f>
        <v>0</v>
      </c>
      <c r="T186" s="62"/>
      <c r="U186" s="63">
        <f>T186-S186</f>
        <v>0</v>
      </c>
      <c r="V186" s="59">
        <v>43251</v>
      </c>
      <c r="W186" s="64">
        <v>1.1384000000000001</v>
      </c>
    </row>
    <row r="187" spans="1:23" x14ac:dyDescent="0.15">
      <c r="A187" s="53" t="s">
        <v>47</v>
      </c>
      <c r="B187" s="54" t="s">
        <v>56</v>
      </c>
      <c r="C187" s="55" t="s">
        <v>62</v>
      </c>
      <c r="D187" s="56">
        <v>10</v>
      </c>
      <c r="E187" s="56" t="s">
        <v>64</v>
      </c>
      <c r="F187" s="55" t="s">
        <v>68</v>
      </c>
      <c r="G187" s="55" t="s">
        <v>72</v>
      </c>
      <c r="H187" s="57"/>
      <c r="I187" s="58">
        <v>2</v>
      </c>
      <c r="J187" s="58">
        <v>10</v>
      </c>
      <c r="K187" s="59">
        <v>43250</v>
      </c>
      <c r="L187" s="60">
        <v>10.36</v>
      </c>
      <c r="M187" s="60">
        <v>9.66</v>
      </c>
      <c r="N187" s="60">
        <v>1.1499999999999999</v>
      </c>
      <c r="O187" s="60">
        <v>3.11</v>
      </c>
      <c r="P187" s="60">
        <v>11.92</v>
      </c>
      <c r="Q187" s="61">
        <f>IF(C187="盈利收益率",L187,IF(C187="市盈率",M187,IF(C187="市净率",N187,-1)))</f>
        <v>10.36</v>
      </c>
      <c r="R187" s="61">
        <f>IFERROR(IF(C187="盈利收益率",POWER(Q187/J187,I187),POWER(J187/Q187,I187)),0)</f>
        <v>1.073296</v>
      </c>
      <c r="S187" s="62">
        <f>IF(R187&gt;1,INT(H187*R187),0)</f>
        <v>0</v>
      </c>
      <c r="T187" s="62"/>
      <c r="U187" s="63">
        <f>T187-S187</f>
        <v>0</v>
      </c>
      <c r="V187" s="59">
        <v>43251</v>
      </c>
      <c r="W187" s="64">
        <v>1.4669000000000001</v>
      </c>
    </row>
    <row r="188" spans="1:23" x14ac:dyDescent="0.15">
      <c r="A188" s="53" t="s">
        <v>107</v>
      </c>
      <c r="B188" s="54" t="s">
        <v>108</v>
      </c>
      <c r="C188" s="55" t="s">
        <v>83</v>
      </c>
      <c r="D188" s="56">
        <v>23</v>
      </c>
      <c r="E188" s="56">
        <v>35</v>
      </c>
      <c r="F188" s="55" t="s">
        <v>109</v>
      </c>
      <c r="G188" s="55" t="s">
        <v>110</v>
      </c>
      <c r="H188" s="57"/>
      <c r="I188" s="58">
        <v>2</v>
      </c>
      <c r="J188" s="58">
        <v>23</v>
      </c>
      <c r="K188" s="59">
        <v>43250</v>
      </c>
      <c r="L188" s="60"/>
      <c r="M188" s="60">
        <v>29.85</v>
      </c>
      <c r="N188" s="60">
        <v>5.0999999999999996</v>
      </c>
      <c r="O188" s="60"/>
      <c r="P188" s="60">
        <v>17.09</v>
      </c>
      <c r="Q188" s="61">
        <f>IF(C188="盈利收益率",L188,IF(C188="市盈率",M188,IF(C188="市净率",N188,-1)))</f>
        <v>29.85</v>
      </c>
      <c r="R188" s="61">
        <f>IFERROR(IF(C188="盈利收益率",POWER(Q188/J188,I188),POWER(J188/Q188,I188)),0)</f>
        <v>0.59369993462566872</v>
      </c>
      <c r="S188" s="62">
        <f>IF(R188&gt;1,INT(H188*R188),0)</f>
        <v>0</v>
      </c>
      <c r="T188" s="62"/>
      <c r="U188" s="63">
        <f>T188-S188</f>
        <v>0</v>
      </c>
      <c r="V188" s="59">
        <v>43251</v>
      </c>
      <c r="W188" s="64">
        <v>1.6342000000000001</v>
      </c>
    </row>
    <row r="189" spans="1:23" x14ac:dyDescent="0.15">
      <c r="A189" s="74" t="s">
        <v>219</v>
      </c>
      <c r="B189" s="74" t="s">
        <v>134</v>
      </c>
      <c r="C189" s="74" t="s">
        <v>83</v>
      </c>
      <c r="D189" s="76">
        <v>24</v>
      </c>
      <c r="E189" s="75">
        <v>29</v>
      </c>
      <c r="F189" s="74" t="s">
        <v>220</v>
      </c>
      <c r="G189" s="88" t="s">
        <v>221</v>
      </c>
      <c r="H189" s="75">
        <v>400</v>
      </c>
      <c r="I189" s="76">
        <v>2</v>
      </c>
      <c r="J189" s="76">
        <v>24</v>
      </c>
      <c r="K189" s="77">
        <v>43251</v>
      </c>
      <c r="L189" s="78"/>
      <c r="M189" s="78">
        <v>17.47</v>
      </c>
      <c r="N189" s="78">
        <v>2.19</v>
      </c>
      <c r="O189" s="78">
        <v>1.87</v>
      </c>
      <c r="P189" s="78">
        <v>12.53</v>
      </c>
      <c r="Q189" s="61">
        <f>IF(C189="盈利收益率",L189,IF(C189="市盈率",M189,IF(C189="市净率",N189,-1)))</f>
        <v>17.47</v>
      </c>
      <c r="R189" s="61">
        <f>IFERROR(IF(C189="盈利收益率",POWER(Q189/J189,I189),POWER(J189/Q189,I189)),0)</f>
        <v>1.8872814595238745</v>
      </c>
      <c r="S189" s="62">
        <f>IF(R189&gt;1,INT(H189*R189),0)</f>
        <v>754</v>
      </c>
      <c r="T189" s="79">
        <v>754</v>
      </c>
      <c r="U189" s="63">
        <f>T189-S189</f>
        <v>0</v>
      </c>
      <c r="V189" s="77">
        <v>43252</v>
      </c>
      <c r="W189" s="80">
        <v>1.8599000000000001</v>
      </c>
    </row>
    <row r="190" spans="1:23" x14ac:dyDescent="0.15">
      <c r="A190" s="74" t="s">
        <v>217</v>
      </c>
      <c r="B190" s="74" t="s">
        <v>130</v>
      </c>
      <c r="C190" s="74" t="s">
        <v>83</v>
      </c>
      <c r="D190" s="76">
        <v>13</v>
      </c>
      <c r="E190" s="75" t="s">
        <v>131</v>
      </c>
      <c r="F190" s="74"/>
      <c r="G190" s="88" t="s">
        <v>218</v>
      </c>
      <c r="H190" s="75">
        <v>400</v>
      </c>
      <c r="I190" s="76">
        <v>2</v>
      </c>
      <c r="J190" s="76">
        <v>13</v>
      </c>
      <c r="K190" s="77">
        <v>43251</v>
      </c>
      <c r="L190" s="78"/>
      <c r="M190" s="78">
        <v>9.64</v>
      </c>
      <c r="N190" s="78">
        <v>1.1299999999999999</v>
      </c>
      <c r="O190" s="78">
        <v>3.18</v>
      </c>
      <c r="P190" s="78">
        <v>11.76</v>
      </c>
      <c r="Q190" s="61">
        <f>IF(C190="盈利收益率",L190,IF(C190="市盈率",M190,IF(C190="市净率",N190,-1)))</f>
        <v>9.64</v>
      </c>
      <c r="R190" s="61">
        <f>IFERROR(IF(C190="盈利收益率",POWER(Q190/J190,I190),POWER(J190/Q190,I190)),0)</f>
        <v>1.818580947297739</v>
      </c>
      <c r="S190" s="62">
        <f>IF(R190&gt;1,INT(H190*R190),0)</f>
        <v>727</v>
      </c>
      <c r="T190" s="79">
        <v>727</v>
      </c>
      <c r="U190" s="63">
        <f>T190-S190</f>
        <v>0</v>
      </c>
      <c r="V190" s="77">
        <v>43252</v>
      </c>
      <c r="W190" s="80">
        <v>1.5528</v>
      </c>
    </row>
    <row r="191" spans="1:23" x14ac:dyDescent="0.15">
      <c r="A191" s="74" t="s">
        <v>227</v>
      </c>
      <c r="B191" s="74" t="s">
        <v>142</v>
      </c>
      <c r="C191" s="74" t="s">
        <v>83</v>
      </c>
      <c r="D191" s="76">
        <v>33</v>
      </c>
      <c r="E191" s="75">
        <v>40</v>
      </c>
      <c r="F191" s="74" t="s">
        <v>213</v>
      </c>
      <c r="G191" s="88" t="s">
        <v>227</v>
      </c>
      <c r="H191" s="75">
        <v>400</v>
      </c>
      <c r="I191" s="76">
        <v>2</v>
      </c>
      <c r="J191" s="76">
        <v>31</v>
      </c>
      <c r="K191" s="77">
        <v>43251</v>
      </c>
      <c r="L191" s="78"/>
      <c r="M191" s="78">
        <v>24.29</v>
      </c>
      <c r="N191" s="78">
        <v>1.87</v>
      </c>
      <c r="O191" s="78"/>
      <c r="P191" s="78">
        <v>7.71</v>
      </c>
      <c r="Q191" s="61">
        <f>IF(C191="盈利收益率",L191,IF(C191="市盈率",M191,IF(C191="市净率",N191,-1)))</f>
        <v>24.29</v>
      </c>
      <c r="R191" s="61">
        <f>IFERROR(IF(C191="盈利收益率",POWER(Q191/J191,I191),POWER(J191/Q191,I191)),0)</f>
        <v>1.628802240526803</v>
      </c>
      <c r="S191" s="62">
        <f>IF(R191&gt;1,INT(H191*R191),0)</f>
        <v>651</v>
      </c>
      <c r="T191" s="79">
        <v>1151</v>
      </c>
      <c r="U191" s="63">
        <f>T191-S191</f>
        <v>500</v>
      </c>
      <c r="V191" s="77">
        <v>43252</v>
      </c>
      <c r="W191" s="80">
        <v>0.95669999999999999</v>
      </c>
    </row>
    <row r="192" spans="1:23" x14ac:dyDescent="0.15">
      <c r="A192" s="74" t="s">
        <v>224</v>
      </c>
      <c r="B192" s="74" t="s">
        <v>162</v>
      </c>
      <c r="C192" s="74" t="s">
        <v>83</v>
      </c>
      <c r="D192" s="76">
        <v>33</v>
      </c>
      <c r="E192" s="75">
        <v>40</v>
      </c>
      <c r="F192" s="74" t="s">
        <v>225</v>
      </c>
      <c r="G192" s="88" t="s">
        <v>226</v>
      </c>
      <c r="H192" s="75">
        <v>400</v>
      </c>
      <c r="I192" s="76">
        <v>2</v>
      </c>
      <c r="J192" s="76">
        <v>31</v>
      </c>
      <c r="K192" s="77">
        <v>43251</v>
      </c>
      <c r="L192" s="78"/>
      <c r="M192" s="78">
        <v>24.88</v>
      </c>
      <c r="N192" s="78">
        <v>2.2200000000000002</v>
      </c>
      <c r="O192" s="78"/>
      <c r="P192" s="78">
        <v>8.94</v>
      </c>
      <c r="Q192" s="61">
        <f>IF(C192="盈利收益率",L192,IF(C192="市盈率",M192,IF(C192="市净率",N192,-1)))</f>
        <v>24.88</v>
      </c>
      <c r="R192" s="61">
        <f>IFERROR(IF(C192="盈利收益率",POWER(Q192/J192,I192),POWER(J192/Q192,I192)),0)</f>
        <v>1.5524679232017868</v>
      </c>
      <c r="S192" s="62">
        <f>IF(R192&gt;1,INT(H192*R192),0)</f>
        <v>620</v>
      </c>
      <c r="T192" s="79">
        <v>620</v>
      </c>
      <c r="U192" s="63">
        <f>T192-S192</f>
        <v>0</v>
      </c>
      <c r="V192" s="77">
        <v>43252</v>
      </c>
      <c r="W192" s="80">
        <v>2.1831</v>
      </c>
    </row>
    <row r="193" spans="1:23" x14ac:dyDescent="0.15">
      <c r="A193" s="74" t="s">
        <v>207</v>
      </c>
      <c r="B193" s="74" t="s">
        <v>53</v>
      </c>
      <c r="C193" s="74" t="s">
        <v>62</v>
      </c>
      <c r="D193" s="76">
        <v>10</v>
      </c>
      <c r="E193" s="75" t="s">
        <v>64</v>
      </c>
      <c r="F193" s="74" t="s">
        <v>208</v>
      </c>
      <c r="G193" s="88" t="s">
        <v>208</v>
      </c>
      <c r="H193" s="75"/>
      <c r="I193" s="76">
        <v>2</v>
      </c>
      <c r="J193" s="76">
        <v>10</v>
      </c>
      <c r="K193" s="77">
        <v>43251</v>
      </c>
      <c r="L193" s="78">
        <v>11.52</v>
      </c>
      <c r="M193" s="78">
        <v>8.68</v>
      </c>
      <c r="N193" s="78">
        <v>1.02</v>
      </c>
      <c r="O193" s="78">
        <v>3.29</v>
      </c>
      <c r="P193" s="78">
        <v>11.72</v>
      </c>
      <c r="Q193" s="61">
        <f>IF(C193="盈利收益率",L193,IF(C193="市盈率",M193,IF(C193="市净率",N193,-1)))</f>
        <v>11.52</v>
      </c>
      <c r="R193" s="61">
        <f>IFERROR(IF(C193="盈利收益率",POWER(Q193/J193,I193),POWER(J193/Q193,I193)),0)</f>
        <v>1.3271039999999998</v>
      </c>
      <c r="S193" s="62">
        <f>IF(R193&gt;1,INT(H193*R193),0)</f>
        <v>0</v>
      </c>
      <c r="T193" s="79"/>
      <c r="U193" s="63">
        <f>T193-S193</f>
        <v>0</v>
      </c>
      <c r="V193" s="77">
        <v>43252</v>
      </c>
      <c r="W193" s="80">
        <v>1.1619999999999999</v>
      </c>
    </row>
    <row r="194" spans="1:23" x14ac:dyDescent="0.15">
      <c r="A194" s="74" t="s">
        <v>212</v>
      </c>
      <c r="B194" s="74" t="s">
        <v>55</v>
      </c>
      <c r="C194" s="74" t="s">
        <v>62</v>
      </c>
      <c r="D194" s="76">
        <v>10</v>
      </c>
      <c r="E194" s="75" t="s">
        <v>64</v>
      </c>
      <c r="F194" s="74" t="s">
        <v>213</v>
      </c>
      <c r="G194" s="88" t="s">
        <v>214</v>
      </c>
      <c r="H194" s="75">
        <v>400</v>
      </c>
      <c r="I194" s="76">
        <v>2</v>
      </c>
      <c r="J194" s="76">
        <v>10</v>
      </c>
      <c r="K194" s="77">
        <v>43251</v>
      </c>
      <c r="L194" s="78">
        <v>11.4</v>
      </c>
      <c r="M194" s="78">
        <v>8.77</v>
      </c>
      <c r="N194" s="78">
        <v>1.04</v>
      </c>
      <c r="O194" s="78">
        <v>3.76</v>
      </c>
      <c r="P194" s="78">
        <v>11.88</v>
      </c>
      <c r="Q194" s="61">
        <f>IF(C194="盈利收益率",L194,IF(C194="市盈率",M194,IF(C194="市净率",N194,-1)))</f>
        <v>11.4</v>
      </c>
      <c r="R194" s="61">
        <f>IFERROR(IF(C194="盈利收益率",POWER(Q194/J194,I194),POWER(J194/Q194,I194)),0)</f>
        <v>1.2996000000000003</v>
      </c>
      <c r="S194" s="62">
        <f>IF(R194&gt;1,INT(H194*R194),0)</f>
        <v>519</v>
      </c>
      <c r="T194" s="79">
        <v>519</v>
      </c>
      <c r="U194" s="63">
        <f>T194-S194</f>
        <v>0</v>
      </c>
      <c r="V194" s="77">
        <v>43252</v>
      </c>
      <c r="W194" s="80">
        <v>1.1080000000000001</v>
      </c>
    </row>
    <row r="195" spans="1:23" x14ac:dyDescent="0.15">
      <c r="A195" s="74" t="s">
        <v>212</v>
      </c>
      <c r="B195" s="74" t="s">
        <v>201</v>
      </c>
      <c r="C195" s="74" t="s">
        <v>62</v>
      </c>
      <c r="D195" s="93">
        <v>10</v>
      </c>
      <c r="E195" s="75" t="s">
        <v>64</v>
      </c>
      <c r="F195" s="74" t="s">
        <v>213</v>
      </c>
      <c r="G195" s="88" t="s">
        <v>230</v>
      </c>
      <c r="H195" s="75">
        <v>100</v>
      </c>
      <c r="I195" s="76">
        <v>2</v>
      </c>
      <c r="J195" s="76">
        <v>10</v>
      </c>
      <c r="K195" s="77">
        <v>43251</v>
      </c>
      <c r="L195" s="78">
        <v>11.4</v>
      </c>
      <c r="M195" s="78">
        <v>8.77</v>
      </c>
      <c r="N195" s="78">
        <v>1.04</v>
      </c>
      <c r="O195" s="78">
        <v>3.76</v>
      </c>
      <c r="P195" s="78">
        <v>11.88</v>
      </c>
      <c r="Q195" s="61">
        <f>IF(C195="盈利收益率",L195,IF(C195="市盈率",M195,IF(C195="市净率",N195,-1)))</f>
        <v>11.4</v>
      </c>
      <c r="R195" s="61">
        <f>IFERROR(IF(C195="盈利收益率",POWER(Q195/J195,I195),POWER(J195/Q195,I195)),0)</f>
        <v>1.2996000000000003</v>
      </c>
      <c r="S195" s="62">
        <f>IF(R195&gt;1,INT(H195*R195),0)</f>
        <v>129</v>
      </c>
      <c r="T195" s="79">
        <v>105</v>
      </c>
      <c r="U195" s="63">
        <f>T195-S195</f>
        <v>-24</v>
      </c>
      <c r="V195" s="77">
        <v>43252</v>
      </c>
      <c r="W195" s="80">
        <v>1.484</v>
      </c>
    </row>
    <row r="196" spans="1:23" x14ac:dyDescent="0.15">
      <c r="A196" s="74" t="s">
        <v>222</v>
      </c>
      <c r="B196" s="74" t="s">
        <v>82</v>
      </c>
      <c r="C196" s="74" t="s">
        <v>83</v>
      </c>
      <c r="D196" s="76">
        <v>15</v>
      </c>
      <c r="E196" s="75">
        <v>25</v>
      </c>
      <c r="F196" s="74" t="s">
        <v>223</v>
      </c>
      <c r="G196" s="88" t="s">
        <v>223</v>
      </c>
      <c r="H196" s="75">
        <v>400</v>
      </c>
      <c r="I196" s="76">
        <v>2</v>
      </c>
      <c r="J196" s="76">
        <v>15</v>
      </c>
      <c r="K196" s="77">
        <v>43251</v>
      </c>
      <c r="L196" s="78"/>
      <c r="M196" s="78">
        <v>13.42</v>
      </c>
      <c r="N196" s="78">
        <v>1.8</v>
      </c>
      <c r="O196" s="78">
        <v>3.39</v>
      </c>
      <c r="P196" s="78">
        <v>13.41</v>
      </c>
      <c r="Q196" s="61">
        <f>IF(C196="盈利收益率",L196,IF(C196="市盈率",M196,IF(C196="市净率",N196,-1)))</f>
        <v>13.42</v>
      </c>
      <c r="R196" s="61">
        <f>IFERROR(IF(C196="盈利收益率",POWER(Q196/J196,I196),POWER(J196/Q196,I196)),0)</f>
        <v>1.2493309138883399</v>
      </c>
      <c r="S196" s="62">
        <f>IF(R196&gt;1,INT(H196*R196),0)</f>
        <v>499</v>
      </c>
      <c r="T196" s="79">
        <v>499</v>
      </c>
      <c r="U196" s="63">
        <f>T196-S196</f>
        <v>0</v>
      </c>
      <c r="V196" s="77">
        <v>43252</v>
      </c>
      <c r="W196" s="80">
        <v>1.0305</v>
      </c>
    </row>
    <row r="197" spans="1:23" x14ac:dyDescent="0.15">
      <c r="A197" s="74" t="s">
        <v>228</v>
      </c>
      <c r="B197" s="74" t="s">
        <v>105</v>
      </c>
      <c r="C197" s="74" t="s">
        <v>83</v>
      </c>
      <c r="D197" s="76">
        <v>24</v>
      </c>
      <c r="E197" s="75">
        <v>33</v>
      </c>
      <c r="F197" s="74" t="s">
        <v>213</v>
      </c>
      <c r="G197" s="88" t="s">
        <v>229</v>
      </c>
      <c r="H197" s="75"/>
      <c r="I197" s="76">
        <v>2</v>
      </c>
      <c r="J197" s="76">
        <v>24</v>
      </c>
      <c r="K197" s="77">
        <v>43251</v>
      </c>
      <c r="L197" s="78"/>
      <c r="M197" s="78">
        <v>22.77</v>
      </c>
      <c r="N197" s="78">
        <v>3.11</v>
      </c>
      <c r="O197" s="78"/>
      <c r="P197" s="78">
        <v>13.66</v>
      </c>
      <c r="Q197" s="61">
        <f>IF(C197="盈利收益率",L197,IF(C197="市盈率",M197,IF(C197="市净率",N197,-1)))</f>
        <v>22.77</v>
      </c>
      <c r="R197" s="61">
        <f>IFERROR(IF(C197="盈利收益率",POWER(Q197/J197,I197),POWER(J197/Q197,I197)),0)</f>
        <v>1.1109548830806779</v>
      </c>
      <c r="S197" s="62">
        <f>IF(R197&gt;1,INT(H197*R197),0)</f>
        <v>0</v>
      </c>
      <c r="T197" s="79"/>
      <c r="U197" s="63">
        <f>T197-S197</f>
        <v>0</v>
      </c>
      <c r="V197" s="77">
        <v>43252</v>
      </c>
      <c r="W197" s="80">
        <v>1.1134999999999999</v>
      </c>
    </row>
    <row r="198" spans="1:23" x14ac:dyDescent="0.15">
      <c r="A198" s="74" t="s">
        <v>215</v>
      </c>
      <c r="B198" s="74" t="s">
        <v>56</v>
      </c>
      <c r="C198" s="74" t="s">
        <v>62</v>
      </c>
      <c r="D198" s="76">
        <v>10</v>
      </c>
      <c r="E198" s="75" t="s">
        <v>64</v>
      </c>
      <c r="F198" s="74" t="s">
        <v>213</v>
      </c>
      <c r="G198" s="88" t="s">
        <v>216</v>
      </c>
      <c r="H198" s="75"/>
      <c r="I198" s="76">
        <v>2</v>
      </c>
      <c r="J198" s="76">
        <v>10</v>
      </c>
      <c r="K198" s="77">
        <v>43251</v>
      </c>
      <c r="L198" s="78">
        <v>10.19</v>
      </c>
      <c r="M198" s="78">
        <v>9.81</v>
      </c>
      <c r="N198" s="78">
        <v>1.17</v>
      </c>
      <c r="O198" s="78">
        <v>3.06</v>
      </c>
      <c r="P198" s="78">
        <v>11.92</v>
      </c>
      <c r="Q198" s="61">
        <f>IF(C198="盈利收益率",L198,IF(C198="市盈率",M198,IF(C198="市净率",N198,-1)))</f>
        <v>10.19</v>
      </c>
      <c r="R198" s="61">
        <f>IFERROR(IF(C198="盈利收益率",POWER(Q198/J198,I198),POWER(J198/Q198,I198)),0)</f>
        <v>1.0383609999999999</v>
      </c>
      <c r="S198" s="62">
        <f>IF(R198&gt;1,INT(H198*R198),0)</f>
        <v>0</v>
      </c>
      <c r="T198" s="79"/>
      <c r="U198" s="63">
        <f>T198-S198</f>
        <v>0</v>
      </c>
      <c r="V198" s="77">
        <v>43252</v>
      </c>
      <c r="W198" s="80">
        <v>1.4626999999999999</v>
      </c>
    </row>
    <row r="199" spans="1:23" x14ac:dyDescent="0.15">
      <c r="A199" s="74" t="s">
        <v>231</v>
      </c>
      <c r="B199" s="74" t="s">
        <v>108</v>
      </c>
      <c r="C199" s="74" t="s">
        <v>83</v>
      </c>
      <c r="D199" s="76">
        <v>23</v>
      </c>
      <c r="E199" s="75">
        <v>35</v>
      </c>
      <c r="F199" s="74" t="s">
        <v>232</v>
      </c>
      <c r="G199" s="88" t="s">
        <v>233</v>
      </c>
      <c r="H199" s="75"/>
      <c r="I199" s="76">
        <v>2</v>
      </c>
      <c r="J199" s="76">
        <v>23</v>
      </c>
      <c r="K199" s="77">
        <v>43251</v>
      </c>
      <c r="L199" s="78"/>
      <c r="M199" s="78">
        <v>30.77</v>
      </c>
      <c r="N199" s="78">
        <v>5.26</v>
      </c>
      <c r="O199" s="78"/>
      <c r="P199" s="78">
        <v>17.09</v>
      </c>
      <c r="Q199" s="61">
        <f>IF(C199="盈利收益率",L199,IF(C199="市盈率",M199,IF(C199="市净率",N199,-1)))</f>
        <v>30.77</v>
      </c>
      <c r="R199" s="61">
        <f>IFERROR(IF(C199="盈利收益率",POWER(Q199/J199,I199),POWER(J199/Q199,I199)),0)</f>
        <v>0.55872831323513306</v>
      </c>
      <c r="S199" s="62">
        <f>IF(R199&gt;1,INT(H199*R199),0)</f>
        <v>0</v>
      </c>
      <c r="T199" s="79"/>
      <c r="U199" s="63">
        <f>T199-S199</f>
        <v>0</v>
      </c>
      <c r="V199" s="77">
        <v>43252</v>
      </c>
      <c r="W199" s="80">
        <v>1.6060000000000001</v>
      </c>
    </row>
    <row r="200" spans="1:23" x14ac:dyDescent="0.15">
      <c r="A200" s="74" t="s">
        <v>219</v>
      </c>
      <c r="B200" s="74" t="s">
        <v>134</v>
      </c>
      <c r="C200" s="74" t="s">
        <v>83</v>
      </c>
      <c r="D200" s="76">
        <v>24</v>
      </c>
      <c r="E200" s="75">
        <v>29</v>
      </c>
      <c r="F200" s="74" t="s">
        <v>220</v>
      </c>
      <c r="G200" s="88" t="s">
        <v>221</v>
      </c>
      <c r="H200" s="75"/>
      <c r="I200" s="76">
        <v>2</v>
      </c>
      <c r="J200" s="76">
        <v>24</v>
      </c>
      <c r="K200" s="77">
        <v>43252</v>
      </c>
      <c r="L200" s="78"/>
      <c r="M200" s="78">
        <v>17.329999999999998</v>
      </c>
      <c r="N200" s="78">
        <v>2.17</v>
      </c>
      <c r="O200" s="78">
        <v>1.89</v>
      </c>
      <c r="P200" s="78">
        <v>12.53</v>
      </c>
      <c r="Q200" s="61">
        <f>IF(C200="盈利收益率",L200,IF(C200="市盈率",M200,IF(C200="市净率",N200,-1)))</f>
        <v>17.329999999999998</v>
      </c>
      <c r="R200" s="61">
        <f>IFERROR(IF(C200="盈利收益率",POWER(Q200/J200,I200),POWER(J200/Q200,I200)),0)</f>
        <v>1.9178973452105346</v>
      </c>
      <c r="S200" s="62">
        <f>IF(R200&gt;1,INT(H200*R200),0)</f>
        <v>0</v>
      </c>
      <c r="T200" s="79"/>
      <c r="U200" s="63">
        <f>T200-S200</f>
        <v>0</v>
      </c>
      <c r="V200" s="77">
        <v>43255</v>
      </c>
      <c r="W200" s="80"/>
    </row>
    <row r="201" spans="1:23" x14ac:dyDescent="0.15">
      <c r="A201" s="74" t="s">
        <v>217</v>
      </c>
      <c r="B201" s="74" t="s">
        <v>130</v>
      </c>
      <c r="C201" s="74" t="s">
        <v>83</v>
      </c>
      <c r="D201" s="76">
        <v>13</v>
      </c>
      <c r="E201" s="75" t="s">
        <v>131</v>
      </c>
      <c r="F201" s="74"/>
      <c r="G201" s="88" t="s">
        <v>218</v>
      </c>
      <c r="H201" s="75"/>
      <c r="I201" s="76">
        <v>2</v>
      </c>
      <c r="J201" s="76">
        <v>13</v>
      </c>
      <c r="K201" s="77">
        <v>43252</v>
      </c>
      <c r="L201" s="78"/>
      <c r="M201" s="78">
        <v>9.61</v>
      </c>
      <c r="N201" s="78">
        <v>1.1299999999999999</v>
      </c>
      <c r="O201" s="78">
        <v>3.19</v>
      </c>
      <c r="P201" s="78">
        <v>11.76</v>
      </c>
      <c r="Q201" s="61">
        <f>IF(C201="盈利收益率",L201,IF(C201="市盈率",M201,IF(C201="市净率",N201,-1)))</f>
        <v>9.61</v>
      </c>
      <c r="R201" s="61">
        <f>IFERROR(IF(C201="盈利收益率",POWER(Q201/J201,I201),POWER(J201/Q201,I201)),0)</f>
        <v>1.8299529734570195</v>
      </c>
      <c r="S201" s="62">
        <f>IF(R201&gt;1,INT(H201*R201),0)</f>
        <v>0</v>
      </c>
      <c r="T201" s="79"/>
      <c r="U201" s="63">
        <f>T201-S201</f>
        <v>0</v>
      </c>
      <c r="V201" s="77">
        <v>43255</v>
      </c>
      <c r="W201" s="80"/>
    </row>
    <row r="202" spans="1:23" x14ac:dyDescent="0.15">
      <c r="A202" s="74" t="s">
        <v>227</v>
      </c>
      <c r="B202" s="74" t="s">
        <v>142</v>
      </c>
      <c r="C202" s="74" t="s">
        <v>83</v>
      </c>
      <c r="D202" s="76">
        <v>33</v>
      </c>
      <c r="E202" s="75">
        <v>40</v>
      </c>
      <c r="F202" s="74" t="s">
        <v>213</v>
      </c>
      <c r="G202" s="88" t="s">
        <v>227</v>
      </c>
      <c r="H202" s="75"/>
      <c r="I202" s="76">
        <v>2</v>
      </c>
      <c r="J202" s="76">
        <v>31</v>
      </c>
      <c r="K202" s="77">
        <v>43252</v>
      </c>
      <c r="L202" s="78"/>
      <c r="M202" s="78">
        <v>23.95</v>
      </c>
      <c r="N202" s="78">
        <v>1.85</v>
      </c>
      <c r="O202" s="78"/>
      <c r="P202" s="78">
        <v>7.72</v>
      </c>
      <c r="Q202" s="61">
        <f>IF(C202="盈利收益率",L202,IF(C202="市盈率",M202,IF(C202="市净率",N202,-1)))</f>
        <v>23.95</v>
      </c>
      <c r="R202" s="61">
        <f>IFERROR(IF(C202="盈利收益率",POWER(Q202/J202,I202),POWER(J202/Q202,I202)),0)</f>
        <v>1.675376240514991</v>
      </c>
      <c r="S202" s="62">
        <f>IF(R202&gt;1,INT(H202*R202),0)</f>
        <v>0</v>
      </c>
      <c r="T202" s="79"/>
      <c r="U202" s="63">
        <f>T202-S202</f>
        <v>0</v>
      </c>
      <c r="V202" s="77">
        <v>43255</v>
      </c>
      <c r="W202" s="80"/>
    </row>
    <row r="203" spans="1:23" x14ac:dyDescent="0.15">
      <c r="A203" s="74" t="s">
        <v>224</v>
      </c>
      <c r="B203" s="74" t="s">
        <v>162</v>
      </c>
      <c r="C203" s="74" t="s">
        <v>83</v>
      </c>
      <c r="D203" s="76">
        <v>33</v>
      </c>
      <c r="E203" s="75">
        <v>40</v>
      </c>
      <c r="F203" s="74" t="s">
        <v>225</v>
      </c>
      <c r="G203" s="88" t="s">
        <v>226</v>
      </c>
      <c r="H203" s="75"/>
      <c r="I203" s="76">
        <v>2</v>
      </c>
      <c r="J203" s="76">
        <v>31</v>
      </c>
      <c r="K203" s="77">
        <v>43252</v>
      </c>
      <c r="L203" s="78"/>
      <c r="M203" s="78">
        <v>24.58</v>
      </c>
      <c r="N203" s="78">
        <v>2.2000000000000002</v>
      </c>
      <c r="O203" s="78"/>
      <c r="P203" s="78">
        <v>8.94</v>
      </c>
      <c r="Q203" s="61">
        <f>IF(C203="盈利收益率",L203,IF(C203="市盈率",M203,IF(C203="市净率",N203,-1)))</f>
        <v>24.58</v>
      </c>
      <c r="R203" s="61">
        <f>IFERROR(IF(C203="盈利收益率",POWER(Q203/J203,I203),POWER(J203/Q203,I203)),0)</f>
        <v>1.5905950646202005</v>
      </c>
      <c r="S203" s="62">
        <f>IF(R203&gt;1,INT(H203*R203),0)</f>
        <v>0</v>
      </c>
      <c r="T203" s="79"/>
      <c r="U203" s="63">
        <f>T203-S203</f>
        <v>0</v>
      </c>
      <c r="V203" s="77">
        <v>43255</v>
      </c>
      <c r="W203" s="80"/>
    </row>
    <row r="204" spans="1:23" x14ac:dyDescent="0.15">
      <c r="A204" s="74" t="s">
        <v>212</v>
      </c>
      <c r="B204" s="74" t="s">
        <v>55</v>
      </c>
      <c r="C204" s="74" t="s">
        <v>62</v>
      </c>
      <c r="D204" s="76">
        <v>10</v>
      </c>
      <c r="E204" s="75" t="s">
        <v>64</v>
      </c>
      <c r="F204" s="74" t="s">
        <v>213</v>
      </c>
      <c r="G204" s="88" t="s">
        <v>214</v>
      </c>
      <c r="H204" s="75"/>
      <c r="I204" s="76">
        <v>2</v>
      </c>
      <c r="J204" s="76">
        <v>10</v>
      </c>
      <c r="K204" s="77">
        <v>43252</v>
      </c>
      <c r="L204" s="78">
        <v>11.45</v>
      </c>
      <c r="M204" s="78">
        <v>8.73</v>
      </c>
      <c r="N204" s="78">
        <v>1.04</v>
      </c>
      <c r="O204" s="78">
        <v>3.77</v>
      </c>
      <c r="P204" s="78">
        <v>11.88</v>
      </c>
      <c r="Q204" s="61">
        <f>IF(C204="盈利收益率",L204,IF(C204="市盈率",M204,IF(C204="市净率",N204,-1)))</f>
        <v>11.45</v>
      </c>
      <c r="R204" s="61">
        <f>IFERROR(IF(C204="盈利收益率",POWER(Q204/J204,I204),POWER(J204/Q204,I204)),0)</f>
        <v>1.3110250000000001</v>
      </c>
      <c r="S204" s="62">
        <f>IF(R204&gt;1,INT(H204*R204),0)</f>
        <v>0</v>
      </c>
      <c r="T204" s="79"/>
      <c r="U204" s="63">
        <f>T204-S204</f>
        <v>0</v>
      </c>
      <c r="V204" s="77">
        <v>43255</v>
      </c>
      <c r="W204" s="80"/>
    </row>
    <row r="205" spans="1:23" x14ac:dyDescent="0.15">
      <c r="A205" s="74" t="s">
        <v>212</v>
      </c>
      <c r="B205" s="74" t="s">
        <v>201</v>
      </c>
      <c r="C205" s="74" t="s">
        <v>62</v>
      </c>
      <c r="D205" s="93">
        <v>10</v>
      </c>
      <c r="E205" s="75" t="s">
        <v>64</v>
      </c>
      <c r="F205" s="74" t="s">
        <v>213</v>
      </c>
      <c r="G205" s="88" t="s">
        <v>230</v>
      </c>
      <c r="H205" s="75"/>
      <c r="I205" s="76">
        <v>2</v>
      </c>
      <c r="J205" s="76">
        <v>10</v>
      </c>
      <c r="K205" s="77">
        <v>43252</v>
      </c>
      <c r="L205" s="78">
        <v>11.45</v>
      </c>
      <c r="M205" s="78">
        <v>8.73</v>
      </c>
      <c r="N205" s="78">
        <v>1.04</v>
      </c>
      <c r="O205" s="78">
        <v>3.77</v>
      </c>
      <c r="P205" s="78">
        <v>11.88</v>
      </c>
      <c r="Q205" s="61">
        <f>IF(C205="盈利收益率",L205,IF(C205="市盈率",M205,IF(C205="市净率",N205,-1)))</f>
        <v>11.45</v>
      </c>
      <c r="R205" s="61">
        <f>IFERROR(IF(C205="盈利收益率",POWER(Q205/J205,I205),POWER(J205/Q205,I205)),0)</f>
        <v>1.3110250000000001</v>
      </c>
      <c r="S205" s="62">
        <f>IF(R205&gt;1,INT(H205*R205),0)</f>
        <v>0</v>
      </c>
      <c r="T205" s="79"/>
      <c r="U205" s="63">
        <f>T205-S205</f>
        <v>0</v>
      </c>
      <c r="V205" s="77">
        <v>43255</v>
      </c>
      <c r="W205" s="80"/>
    </row>
    <row r="206" spans="1:23" x14ac:dyDescent="0.15">
      <c r="A206" s="74" t="s">
        <v>207</v>
      </c>
      <c r="B206" s="74" t="s">
        <v>53</v>
      </c>
      <c r="C206" s="74" t="s">
        <v>62</v>
      </c>
      <c r="D206" s="76">
        <v>10</v>
      </c>
      <c r="E206" s="75" t="s">
        <v>64</v>
      </c>
      <c r="F206" s="74" t="s">
        <v>208</v>
      </c>
      <c r="G206" s="88" t="s">
        <v>208</v>
      </c>
      <c r="H206" s="75"/>
      <c r="I206" s="76">
        <v>2</v>
      </c>
      <c r="J206" s="76">
        <v>10</v>
      </c>
      <c r="K206" s="77">
        <v>43252</v>
      </c>
      <c r="L206" s="78">
        <v>11.4</v>
      </c>
      <c r="M206" s="78">
        <v>8.7799999999999994</v>
      </c>
      <c r="N206" s="78">
        <v>1.03</v>
      </c>
      <c r="O206" s="78">
        <v>3.25</v>
      </c>
      <c r="P206" s="78">
        <v>11.72</v>
      </c>
      <c r="Q206" s="61">
        <f>IF(C206="盈利收益率",L206,IF(C206="市盈率",M206,IF(C206="市净率",N206,-1)))</f>
        <v>11.4</v>
      </c>
      <c r="R206" s="61">
        <f>IFERROR(IF(C206="盈利收益率",POWER(Q206/J206,I206),POWER(J206/Q206,I206)),0)</f>
        <v>1.2996000000000003</v>
      </c>
      <c r="S206" s="62">
        <f>IF(R206&gt;1,INT(H206*R206),0)</f>
        <v>0</v>
      </c>
      <c r="T206" s="79"/>
      <c r="U206" s="63">
        <f>T206-S206</f>
        <v>0</v>
      </c>
      <c r="V206" s="77">
        <v>43255</v>
      </c>
      <c r="W206" s="80"/>
    </row>
    <row r="207" spans="1:23" x14ac:dyDescent="0.15">
      <c r="A207" s="74" t="s">
        <v>222</v>
      </c>
      <c r="B207" s="74" t="s">
        <v>82</v>
      </c>
      <c r="C207" s="74" t="s">
        <v>83</v>
      </c>
      <c r="D207" s="76">
        <v>15</v>
      </c>
      <c r="E207" s="75">
        <v>25</v>
      </c>
      <c r="F207" s="74" t="s">
        <v>223</v>
      </c>
      <c r="G207" s="88" t="s">
        <v>223</v>
      </c>
      <c r="H207" s="75"/>
      <c r="I207" s="76">
        <v>2</v>
      </c>
      <c r="J207" s="76">
        <v>15</v>
      </c>
      <c r="K207" s="77">
        <v>43252</v>
      </c>
      <c r="L207" s="78"/>
      <c r="M207" s="78">
        <v>13.29</v>
      </c>
      <c r="N207" s="78">
        <v>1.78</v>
      </c>
      <c r="O207" s="78">
        <v>3.42</v>
      </c>
      <c r="P207" s="78">
        <v>13.39</v>
      </c>
      <c r="Q207" s="61">
        <f>IF(C207="盈利收益率",L207,IF(C207="市盈率",M207,IF(C207="市净率",N207,-1)))</f>
        <v>13.29</v>
      </c>
      <c r="R207" s="61">
        <f>IFERROR(IF(C207="盈利收益率",POWER(Q207/J207,I207),POWER(J207/Q207,I207)),0)</f>
        <v>1.2738918414870906</v>
      </c>
      <c r="S207" s="62">
        <f>IF(R207&gt;1,INT(H207*R207),0)</f>
        <v>0</v>
      </c>
      <c r="T207" s="79"/>
      <c r="U207" s="63">
        <f>T207-S207</f>
        <v>0</v>
      </c>
      <c r="V207" s="77">
        <v>43255</v>
      </c>
      <c r="W207" s="80"/>
    </row>
    <row r="208" spans="1:23" x14ac:dyDescent="0.15">
      <c r="A208" s="74" t="s">
        <v>228</v>
      </c>
      <c r="B208" s="74" t="s">
        <v>105</v>
      </c>
      <c r="C208" s="74" t="s">
        <v>83</v>
      </c>
      <c r="D208" s="76">
        <v>24</v>
      </c>
      <c r="E208" s="75">
        <v>33</v>
      </c>
      <c r="F208" s="74" t="s">
        <v>213</v>
      </c>
      <c r="G208" s="88" t="s">
        <v>229</v>
      </c>
      <c r="H208" s="75"/>
      <c r="I208" s="76">
        <v>2</v>
      </c>
      <c r="J208" s="76">
        <v>24</v>
      </c>
      <c r="K208" s="77">
        <v>43252</v>
      </c>
      <c r="L208" s="78"/>
      <c r="M208" s="78">
        <v>22.35</v>
      </c>
      <c r="N208" s="78">
        <v>3.05</v>
      </c>
      <c r="O208" s="78"/>
      <c r="P208" s="78">
        <v>13.66</v>
      </c>
      <c r="Q208" s="61">
        <f>IF(C208="盈利收益率",L208,IF(C208="市盈率",M208,IF(C208="市净率",N208,-1)))</f>
        <v>22.35</v>
      </c>
      <c r="R208" s="61">
        <f>IFERROR(IF(C208="盈利收益率",POWER(Q208/J208,I208),POWER(J208/Q208,I208)),0)</f>
        <v>1.1531012116571326</v>
      </c>
      <c r="S208" s="62">
        <f>IF(R208&gt;1,INT(H208*R208),0)</f>
        <v>0</v>
      </c>
      <c r="T208" s="79"/>
      <c r="U208" s="63">
        <f>T208-S208</f>
        <v>0</v>
      </c>
      <c r="V208" s="77">
        <v>43255</v>
      </c>
      <c r="W208" s="80"/>
    </row>
    <row r="209" spans="1:23" x14ac:dyDescent="0.15">
      <c r="A209" s="74" t="s">
        <v>215</v>
      </c>
      <c r="B209" s="74" t="s">
        <v>56</v>
      </c>
      <c r="C209" s="74" t="s">
        <v>62</v>
      </c>
      <c r="D209" s="76">
        <v>10</v>
      </c>
      <c r="E209" s="75" t="s">
        <v>64</v>
      </c>
      <c r="F209" s="74" t="s">
        <v>213</v>
      </c>
      <c r="G209" s="88" t="s">
        <v>216</v>
      </c>
      <c r="H209" s="75"/>
      <c r="I209" s="76">
        <v>2</v>
      </c>
      <c r="J209" s="76">
        <v>10</v>
      </c>
      <c r="K209" s="77">
        <v>43252</v>
      </c>
      <c r="L209" s="78">
        <v>10.23</v>
      </c>
      <c r="M209" s="78">
        <v>9.7799999999999994</v>
      </c>
      <c r="N209" s="78">
        <v>1.17</v>
      </c>
      <c r="O209" s="78">
        <v>3.07</v>
      </c>
      <c r="P209" s="78">
        <v>11.92</v>
      </c>
      <c r="Q209" s="61">
        <f>IF(C209="盈利收益率",L209,IF(C209="市盈率",M209,IF(C209="市净率",N209,-1)))</f>
        <v>10.23</v>
      </c>
      <c r="R209" s="61">
        <f>IFERROR(IF(C209="盈利收益率",POWER(Q209/J209,I209),POWER(J209/Q209,I209)),0)</f>
        <v>1.0465290000000003</v>
      </c>
      <c r="S209" s="62">
        <f>IF(R209&gt;1,INT(H209*R209),0)</f>
        <v>0</v>
      </c>
      <c r="T209" s="79"/>
      <c r="U209" s="63">
        <f>T209-S209</f>
        <v>0</v>
      </c>
      <c r="V209" s="77">
        <v>43255</v>
      </c>
      <c r="W209" s="80"/>
    </row>
    <row r="210" spans="1:23" x14ac:dyDescent="0.15">
      <c r="A210" s="74" t="s">
        <v>231</v>
      </c>
      <c r="B210" s="74" t="s">
        <v>108</v>
      </c>
      <c r="C210" s="74" t="s">
        <v>83</v>
      </c>
      <c r="D210" s="76">
        <v>23</v>
      </c>
      <c r="E210" s="75">
        <v>35</v>
      </c>
      <c r="F210" s="74" t="s">
        <v>232</v>
      </c>
      <c r="G210" s="88" t="s">
        <v>233</v>
      </c>
      <c r="H210" s="75"/>
      <c r="I210" s="76">
        <v>2</v>
      </c>
      <c r="J210" s="76">
        <v>23</v>
      </c>
      <c r="K210" s="77">
        <v>43252</v>
      </c>
      <c r="L210" s="78"/>
      <c r="M210" s="78">
        <v>30.27</v>
      </c>
      <c r="N210" s="78">
        <v>5.17</v>
      </c>
      <c r="O210" s="78"/>
      <c r="P210" s="78">
        <v>17.09</v>
      </c>
      <c r="Q210" s="61">
        <f>IF(C210="盈利收益率",L210,IF(C210="市盈率",M210,IF(C210="市净率",N210,-1)))</f>
        <v>30.27</v>
      </c>
      <c r="R210" s="61">
        <f>IFERROR(IF(C210="盈利收益率",POWER(Q210/J210,I210),POWER(J210/Q210,I210)),0)</f>
        <v>0.57733891289374595</v>
      </c>
      <c r="S210" s="62">
        <f>IF(R210&gt;1,INT(H210*R210),0)</f>
        <v>0</v>
      </c>
      <c r="T210" s="79"/>
      <c r="U210" s="63">
        <f>T210-S210</f>
        <v>0</v>
      </c>
      <c r="V210" s="77">
        <v>43255</v>
      </c>
      <c r="W210" s="80"/>
    </row>
  </sheetData>
  <autoFilter ref="A1:W195"/>
  <sortState ref="A2:W210">
    <sortCondition ref="K2:K210"/>
    <sortCondition descending="1" ref="R2:R210"/>
  </sortState>
  <phoneticPr fontId="1" type="noConversion"/>
  <conditionalFormatting sqref="A1:A1048576 C1:Q1048576 S1:W1048576">
    <cfRule type="expression" dxfId="4" priority="257" stopIfTrue="1">
      <formula>MOD($K1,2)&gt;0</formula>
    </cfRule>
  </conditionalFormatting>
  <conditionalFormatting sqref="B1:B1048576">
    <cfRule type="expression" dxfId="3" priority="129">
      <formula>VALUE($R1)&gt;=1.5</formula>
    </cfRule>
    <cfRule type="expression" dxfId="2" priority="130">
      <formula>VALUE($R1)&gt;=1.2</formula>
    </cfRule>
    <cfRule type="expression" dxfId="1" priority="132">
      <formula>VALUE($R1)&gt;=1</formula>
    </cfRule>
    <cfRule type="expression" dxfId="0" priority="133">
      <formula>VALUE($R1)&gt;0</formula>
    </cfRule>
  </conditionalFormatting>
  <conditionalFormatting sqref="R1:R1048576">
    <cfRule type="colorScale" priority="1">
      <colorScale>
        <cfvo type="num" val="0.99"/>
        <cfvo type="num" val="1"/>
        <cfvo type="num" val="1.8"/>
        <color rgb="FFF8696B"/>
        <color rgb="FFCCFF66"/>
        <color rgb="FF00FF00"/>
      </colorScale>
    </cfRule>
  </conditionalFormatting>
  <pageMargins left="0.25" right="0.25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80" zoomScaleNormal="80" zoomScalePageLayoutView="80" workbookViewId="0">
      <selection activeCell="D28" sqref="D28"/>
    </sheetView>
  </sheetViews>
  <sheetFormatPr defaultColWidth="11" defaultRowHeight="14.25" x14ac:dyDescent="0.15"/>
  <cols>
    <col min="1" max="1" width="38.5" bestFit="1" customWidth="1"/>
    <col min="2" max="2" width="15.375" bestFit="1" customWidth="1"/>
    <col min="3" max="3" width="9.5" bestFit="1" customWidth="1"/>
    <col min="4" max="4" width="8.5" bestFit="1" customWidth="1"/>
    <col min="5" max="6" width="9.5" bestFit="1" customWidth="1"/>
    <col min="7" max="7" width="6.125" bestFit="1" customWidth="1"/>
    <col min="8" max="8" width="4.625" customWidth="1"/>
    <col min="9" max="9" width="15.75" customWidth="1"/>
    <col min="10" max="10" width="8.375" customWidth="1"/>
    <col min="11" max="12" width="10.625" customWidth="1"/>
    <col min="13" max="13" width="5.125" customWidth="1"/>
    <col min="14" max="14" width="10" customWidth="1"/>
    <col min="15" max="15" width="8.375" customWidth="1"/>
    <col min="16" max="17" width="10.625" customWidth="1"/>
  </cols>
  <sheetData>
    <row r="1" spans="1:17" x14ac:dyDescent="0.15">
      <c r="A1" s="5" t="s">
        <v>0</v>
      </c>
      <c r="B1" s="5" t="s">
        <v>14</v>
      </c>
      <c r="C1" s="5" t="s">
        <v>21</v>
      </c>
      <c r="D1" s="5" t="s">
        <v>19</v>
      </c>
      <c r="E1" s="5" t="s">
        <v>17</v>
      </c>
      <c r="F1" s="5" t="s">
        <v>20</v>
      </c>
      <c r="G1" s="5" t="s">
        <v>7</v>
      </c>
      <c r="I1" s="7" t="s">
        <v>13</v>
      </c>
      <c r="J1" t="s">
        <v>31</v>
      </c>
      <c r="K1" t="s">
        <v>28</v>
      </c>
      <c r="L1" t="s">
        <v>27</v>
      </c>
      <c r="N1" s="7" t="s">
        <v>13</v>
      </c>
      <c r="O1" t="s">
        <v>31</v>
      </c>
      <c r="P1" t="s">
        <v>28</v>
      </c>
      <c r="Q1" t="s">
        <v>27</v>
      </c>
    </row>
    <row r="2" spans="1:17" x14ac:dyDescent="0.15">
      <c r="A2" s="3" t="s">
        <v>1</v>
      </c>
      <c r="B2" s="3" t="s">
        <v>171</v>
      </c>
      <c r="C2" s="3" t="s">
        <v>16</v>
      </c>
      <c r="D2" s="3" t="s">
        <v>18</v>
      </c>
      <c r="E2" s="3">
        <v>300</v>
      </c>
      <c r="F2" s="3">
        <f t="shared" ref="F2:F11" si="0">E2*4*12</f>
        <v>14400</v>
      </c>
      <c r="G2" s="3"/>
      <c r="I2" s="8" t="s">
        <v>29</v>
      </c>
      <c r="J2" s="6">
        <v>2</v>
      </c>
      <c r="K2" s="6">
        <v>800</v>
      </c>
      <c r="L2" s="9">
        <v>0.4</v>
      </c>
      <c r="N2" s="8" t="s">
        <v>35</v>
      </c>
      <c r="O2" s="6">
        <v>5</v>
      </c>
      <c r="P2" s="6">
        <v>1700</v>
      </c>
      <c r="Q2" s="9">
        <v>0.85</v>
      </c>
    </row>
    <row r="3" spans="1:17" x14ac:dyDescent="0.15">
      <c r="A3" s="3" t="s">
        <v>2</v>
      </c>
      <c r="B3" s="3" t="s">
        <v>8</v>
      </c>
      <c r="C3" s="3" t="s">
        <v>16</v>
      </c>
      <c r="D3" s="3" t="s">
        <v>18</v>
      </c>
      <c r="E3" s="3">
        <v>0</v>
      </c>
      <c r="F3" s="3">
        <f t="shared" si="0"/>
        <v>0</v>
      </c>
      <c r="G3" s="3"/>
      <c r="I3" s="8" t="s">
        <v>22</v>
      </c>
      <c r="J3" s="6">
        <v>4</v>
      </c>
      <c r="K3" s="6">
        <v>500</v>
      </c>
      <c r="L3" s="9">
        <v>0.25</v>
      </c>
      <c r="N3" s="8" t="s">
        <v>36</v>
      </c>
      <c r="O3" s="6">
        <v>3</v>
      </c>
      <c r="P3" s="6">
        <v>300</v>
      </c>
      <c r="Q3" s="9">
        <v>0.15</v>
      </c>
    </row>
    <row r="4" spans="1:17" x14ac:dyDescent="0.15">
      <c r="A4" s="3" t="s">
        <v>11</v>
      </c>
      <c r="B4" s="3" t="s">
        <v>8</v>
      </c>
      <c r="C4" s="3" t="s">
        <v>16</v>
      </c>
      <c r="D4" s="3" t="s">
        <v>18</v>
      </c>
      <c r="E4" s="3">
        <v>0</v>
      </c>
      <c r="F4" s="3">
        <f t="shared" si="0"/>
        <v>0</v>
      </c>
      <c r="G4" s="3"/>
      <c r="I4" s="8" t="s">
        <v>23</v>
      </c>
      <c r="J4" s="6">
        <v>1</v>
      </c>
      <c r="K4" s="6">
        <v>400</v>
      </c>
      <c r="L4" s="9">
        <v>0.2</v>
      </c>
      <c r="N4" s="8" t="s">
        <v>33</v>
      </c>
      <c r="O4" s="6">
        <v>2</v>
      </c>
      <c r="P4" s="6"/>
      <c r="Q4" s="9">
        <v>0</v>
      </c>
    </row>
    <row r="5" spans="1:17" x14ac:dyDescent="0.15">
      <c r="A5" s="4" t="s">
        <v>6</v>
      </c>
      <c r="B5" s="4" t="s">
        <v>9</v>
      </c>
      <c r="C5" s="4" t="s">
        <v>15</v>
      </c>
      <c r="D5" s="4" t="s">
        <v>12</v>
      </c>
      <c r="E5" s="4">
        <v>400</v>
      </c>
      <c r="F5" s="4">
        <f t="shared" si="0"/>
        <v>19200</v>
      </c>
      <c r="G5" s="4"/>
      <c r="I5" s="8" t="s">
        <v>179</v>
      </c>
      <c r="J5" s="6">
        <v>1</v>
      </c>
      <c r="K5" s="6">
        <v>300</v>
      </c>
      <c r="L5" s="9">
        <v>0.15</v>
      </c>
      <c r="N5" s="8" t="s">
        <v>24</v>
      </c>
      <c r="O5" s="6">
        <v>10</v>
      </c>
      <c r="P5" s="6">
        <v>2000</v>
      </c>
      <c r="Q5" s="9">
        <v>1</v>
      </c>
    </row>
    <row r="6" spans="1:17" x14ac:dyDescent="0.15">
      <c r="A6" s="4" t="s">
        <v>10</v>
      </c>
      <c r="B6" s="4" t="s">
        <v>30</v>
      </c>
      <c r="C6" s="4" t="s">
        <v>15</v>
      </c>
      <c r="D6" s="4" t="s">
        <v>12</v>
      </c>
      <c r="E6" s="4">
        <v>400</v>
      </c>
      <c r="F6" s="4">
        <f t="shared" si="0"/>
        <v>19200</v>
      </c>
      <c r="G6" s="4"/>
      <c r="I6" s="8" t="s">
        <v>25</v>
      </c>
      <c r="J6" s="6">
        <v>1</v>
      </c>
      <c r="K6" s="6"/>
      <c r="L6" s="9">
        <v>0</v>
      </c>
    </row>
    <row r="7" spans="1:17" x14ac:dyDescent="0.15">
      <c r="A7" s="4" t="s">
        <v>3</v>
      </c>
      <c r="B7" s="4" t="s">
        <v>30</v>
      </c>
      <c r="C7" s="4" t="s">
        <v>15</v>
      </c>
      <c r="D7" s="4" t="s">
        <v>12</v>
      </c>
      <c r="E7" s="4">
        <v>400</v>
      </c>
      <c r="F7" s="4">
        <f t="shared" si="0"/>
        <v>19200</v>
      </c>
      <c r="G7" s="4"/>
      <c r="I7" s="8" t="s">
        <v>167</v>
      </c>
      <c r="J7" s="6">
        <v>1</v>
      </c>
      <c r="K7" s="6"/>
      <c r="L7" s="9">
        <v>0</v>
      </c>
    </row>
    <row r="8" spans="1:17" x14ac:dyDescent="0.15">
      <c r="A8" s="4" t="s">
        <v>166</v>
      </c>
      <c r="B8" s="4" t="s">
        <v>8</v>
      </c>
      <c r="C8" s="4" t="s">
        <v>15</v>
      </c>
      <c r="D8" s="4" t="s">
        <v>12</v>
      </c>
      <c r="E8" s="4">
        <v>200</v>
      </c>
      <c r="F8" s="4">
        <f t="shared" si="0"/>
        <v>9600</v>
      </c>
      <c r="G8" s="4"/>
      <c r="I8" s="8" t="s">
        <v>24</v>
      </c>
      <c r="J8" s="6">
        <v>10</v>
      </c>
      <c r="K8" s="6">
        <v>2000</v>
      </c>
      <c r="L8" s="9">
        <v>1</v>
      </c>
    </row>
    <row r="9" spans="1:17" x14ac:dyDescent="0.15">
      <c r="A9" s="4" t="s">
        <v>170</v>
      </c>
      <c r="B9" s="4" t="s">
        <v>8</v>
      </c>
      <c r="C9" s="4" t="s">
        <v>15</v>
      </c>
      <c r="D9" s="4" t="s">
        <v>12</v>
      </c>
      <c r="E9" s="4">
        <v>300</v>
      </c>
      <c r="F9" s="4">
        <f t="shared" si="0"/>
        <v>14400</v>
      </c>
      <c r="G9" s="4"/>
    </row>
    <row r="10" spans="1:17" x14ac:dyDescent="0.15">
      <c r="A10" s="2" t="s">
        <v>4</v>
      </c>
      <c r="B10" s="2" t="s">
        <v>168</v>
      </c>
      <c r="C10" s="2" t="s">
        <v>34</v>
      </c>
      <c r="D10" s="2" t="s">
        <v>12</v>
      </c>
      <c r="E10" s="2"/>
      <c r="F10" s="2">
        <f t="shared" si="0"/>
        <v>0</v>
      </c>
      <c r="G10" s="2" t="s">
        <v>169</v>
      </c>
    </row>
    <row r="11" spans="1:17" x14ac:dyDescent="0.15">
      <c r="A11" s="2" t="s">
        <v>5</v>
      </c>
      <c r="B11" s="2" t="s">
        <v>26</v>
      </c>
      <c r="C11" s="2" t="s">
        <v>34</v>
      </c>
      <c r="D11" s="2" t="s">
        <v>12</v>
      </c>
      <c r="E11" s="2"/>
      <c r="F11" s="2">
        <f t="shared" si="0"/>
        <v>0</v>
      </c>
      <c r="G11" s="2" t="s">
        <v>169</v>
      </c>
    </row>
    <row r="12" spans="1:17" x14ac:dyDescent="0.15">
      <c r="A12" s="1" t="s">
        <v>32</v>
      </c>
      <c r="B12" s="1"/>
      <c r="C12" s="1"/>
      <c r="D12" s="1"/>
      <c r="E12" s="1">
        <f>SUM(E2:E11)</f>
        <v>2000</v>
      </c>
      <c r="F12" s="1">
        <f>SUM(F2:F11)</f>
        <v>96000</v>
      </c>
      <c r="G12" s="1"/>
    </row>
  </sheetData>
  <phoneticPr fontId="1" type="noConversion"/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opLeftCell="A4" workbookViewId="0">
      <selection activeCell="F25" sqref="F25"/>
    </sheetView>
  </sheetViews>
  <sheetFormatPr defaultColWidth="11" defaultRowHeight="14.25" x14ac:dyDescent="0.15"/>
  <cols>
    <col min="1" max="1" width="4" customWidth="1"/>
    <col min="2" max="2" width="4.5" bestFit="1" customWidth="1"/>
    <col min="3" max="3" width="9.5" style="10" bestFit="1" customWidth="1"/>
    <col min="4" max="4" width="14.5" bestFit="1" customWidth="1"/>
    <col min="6" max="6" width="9.5" bestFit="1" customWidth="1"/>
    <col min="7" max="7" width="15.5" bestFit="1" customWidth="1"/>
    <col min="8" max="8" width="11" style="10"/>
    <col min="9" max="9" width="9.5" style="10" bestFit="1" customWidth="1"/>
    <col min="10" max="10" width="13.5" bestFit="1" customWidth="1"/>
  </cols>
  <sheetData>
    <row r="2" spans="2:9" ht="15" customHeight="1" x14ac:dyDescent="0.15">
      <c r="B2" s="23" t="s">
        <v>63</v>
      </c>
      <c r="C2" s="21"/>
      <c r="D2" s="21"/>
      <c r="E2" s="21"/>
      <c r="F2" s="21"/>
      <c r="G2" s="21"/>
      <c r="H2" s="21"/>
    </row>
    <row r="3" spans="2:9" x14ac:dyDescent="0.15">
      <c r="B3" s="15" t="s">
        <v>164</v>
      </c>
      <c r="C3" s="14" t="s">
        <v>37</v>
      </c>
      <c r="D3" s="15" t="s">
        <v>38</v>
      </c>
      <c r="E3" s="15" t="s">
        <v>39</v>
      </c>
      <c r="F3" s="15" t="s">
        <v>40</v>
      </c>
      <c r="G3" s="15" t="s">
        <v>41</v>
      </c>
      <c r="H3" s="14" t="s">
        <v>42</v>
      </c>
      <c r="I3" s="14" t="s">
        <v>43</v>
      </c>
    </row>
    <row r="4" spans="2:9" x14ac:dyDescent="0.15">
      <c r="B4" s="22">
        <v>1</v>
      </c>
      <c r="C4" s="11" t="s">
        <v>44</v>
      </c>
      <c r="D4" s="25" t="s">
        <v>52</v>
      </c>
      <c r="E4" s="12" t="s">
        <v>62</v>
      </c>
      <c r="F4" s="12">
        <v>10</v>
      </c>
      <c r="G4" s="12" t="s">
        <v>64</v>
      </c>
      <c r="H4" s="11" t="s">
        <v>67</v>
      </c>
      <c r="I4" s="11" t="s">
        <v>68</v>
      </c>
    </row>
    <row r="5" spans="2:9" x14ac:dyDescent="0.15">
      <c r="B5" s="22">
        <v>2</v>
      </c>
      <c r="C5" s="11" t="s">
        <v>58</v>
      </c>
      <c r="D5" s="25" t="s">
        <v>55</v>
      </c>
      <c r="E5" s="12" t="s">
        <v>62</v>
      </c>
      <c r="F5" s="12">
        <v>10</v>
      </c>
      <c r="G5" s="12" t="s">
        <v>64</v>
      </c>
      <c r="H5" s="11" t="s">
        <v>68</v>
      </c>
      <c r="I5" s="11" t="s">
        <v>71</v>
      </c>
    </row>
    <row r="6" spans="2:9" x14ac:dyDescent="0.15">
      <c r="B6" s="22">
        <v>3</v>
      </c>
      <c r="C6" s="11" t="s">
        <v>45</v>
      </c>
      <c r="D6" s="25" t="s">
        <v>53</v>
      </c>
      <c r="E6" s="12" t="s">
        <v>62</v>
      </c>
      <c r="F6" s="12">
        <v>10</v>
      </c>
      <c r="G6" s="12" t="s">
        <v>64</v>
      </c>
      <c r="H6" s="11" t="s">
        <v>69</v>
      </c>
      <c r="I6" s="11" t="s">
        <v>69</v>
      </c>
    </row>
    <row r="7" spans="2:9" x14ac:dyDescent="0.15">
      <c r="B7" s="22">
        <v>4</v>
      </c>
      <c r="C7" s="11" t="s">
        <v>46</v>
      </c>
      <c r="D7" s="13" t="s">
        <v>54</v>
      </c>
      <c r="E7" s="12" t="s">
        <v>62</v>
      </c>
      <c r="F7" s="12">
        <v>10</v>
      </c>
      <c r="G7" s="12" t="s">
        <v>64</v>
      </c>
      <c r="H7" s="11" t="s">
        <v>68</v>
      </c>
      <c r="I7" s="11" t="s">
        <v>70</v>
      </c>
    </row>
    <row r="8" spans="2:9" x14ac:dyDescent="0.15">
      <c r="B8" s="22">
        <v>5</v>
      </c>
      <c r="C8" s="11" t="s">
        <v>47</v>
      </c>
      <c r="D8" s="26" t="s">
        <v>56</v>
      </c>
      <c r="E8" s="12" t="s">
        <v>62</v>
      </c>
      <c r="F8" s="12">
        <v>10</v>
      </c>
      <c r="G8" s="12" t="s">
        <v>64</v>
      </c>
      <c r="H8" s="11" t="s">
        <v>68</v>
      </c>
      <c r="I8" s="11" t="s">
        <v>72</v>
      </c>
    </row>
    <row r="9" spans="2:9" x14ac:dyDescent="0.15">
      <c r="B9" s="22">
        <v>6</v>
      </c>
      <c r="C9" s="11" t="s">
        <v>48</v>
      </c>
      <c r="D9" s="13" t="s">
        <v>57</v>
      </c>
      <c r="E9" s="12" t="s">
        <v>62</v>
      </c>
      <c r="F9" s="12">
        <v>10</v>
      </c>
      <c r="G9" s="12" t="s">
        <v>64</v>
      </c>
      <c r="H9" s="11" t="s">
        <v>73</v>
      </c>
      <c r="I9" s="11" t="s">
        <v>74</v>
      </c>
    </row>
    <row r="10" spans="2:9" x14ac:dyDescent="0.15">
      <c r="B10" s="22">
        <v>7</v>
      </c>
      <c r="C10" s="11" t="s">
        <v>51</v>
      </c>
      <c r="D10" s="13" t="s">
        <v>59</v>
      </c>
      <c r="E10" s="12" t="s">
        <v>62</v>
      </c>
      <c r="F10" s="12">
        <v>10</v>
      </c>
      <c r="G10" s="12" t="s">
        <v>64</v>
      </c>
      <c r="H10" s="11" t="s">
        <v>75</v>
      </c>
      <c r="I10" s="11" t="s">
        <v>76</v>
      </c>
    </row>
    <row r="11" spans="2:9" x14ac:dyDescent="0.15">
      <c r="B11" s="22">
        <v>8</v>
      </c>
      <c r="C11" s="11" t="s">
        <v>49</v>
      </c>
      <c r="D11" s="13" t="s">
        <v>60</v>
      </c>
      <c r="E11" s="12" t="s">
        <v>62</v>
      </c>
      <c r="F11" s="12">
        <v>11</v>
      </c>
      <c r="G11" s="12" t="s">
        <v>65</v>
      </c>
      <c r="H11" s="11" t="s">
        <v>77</v>
      </c>
      <c r="I11" s="11" t="s">
        <v>78</v>
      </c>
    </row>
    <row r="12" spans="2:9" x14ac:dyDescent="0.15">
      <c r="B12" s="22">
        <v>9</v>
      </c>
      <c r="C12" s="11" t="s">
        <v>50</v>
      </c>
      <c r="D12" s="13" t="s">
        <v>61</v>
      </c>
      <c r="E12" s="12" t="s">
        <v>62</v>
      </c>
      <c r="F12" s="12">
        <v>11</v>
      </c>
      <c r="G12" s="12" t="s">
        <v>66</v>
      </c>
      <c r="H12" s="11" t="s">
        <v>79</v>
      </c>
      <c r="I12" s="11" t="s">
        <v>80</v>
      </c>
    </row>
    <row r="13" spans="2:9" x14ac:dyDescent="0.15">
      <c r="B13" s="22">
        <v>10</v>
      </c>
      <c r="C13" s="16" t="s">
        <v>81</v>
      </c>
      <c r="D13" s="27" t="s">
        <v>82</v>
      </c>
      <c r="E13" s="17" t="s">
        <v>83</v>
      </c>
      <c r="F13" s="17">
        <v>15</v>
      </c>
      <c r="G13" s="17">
        <v>25</v>
      </c>
      <c r="H13" s="16" t="s">
        <v>84</v>
      </c>
      <c r="I13" s="16" t="s">
        <v>84</v>
      </c>
    </row>
    <row r="14" spans="2:9" x14ac:dyDescent="0.15">
      <c r="B14" s="22">
        <v>11</v>
      </c>
      <c r="C14" s="16" t="s">
        <v>88</v>
      </c>
      <c r="D14" s="24" t="s">
        <v>89</v>
      </c>
      <c r="E14" s="17" t="s">
        <v>83</v>
      </c>
      <c r="F14" s="17">
        <v>11</v>
      </c>
      <c r="G14" s="17">
        <v>17</v>
      </c>
      <c r="H14" s="16" t="s">
        <v>90</v>
      </c>
      <c r="I14" s="16" t="s">
        <v>91</v>
      </c>
    </row>
    <row r="15" spans="2:9" x14ac:dyDescent="0.15">
      <c r="B15" s="22">
        <v>12</v>
      </c>
      <c r="C15" s="16" t="s">
        <v>88</v>
      </c>
      <c r="D15" s="24" t="s">
        <v>163</v>
      </c>
      <c r="E15" s="17" t="s">
        <v>83</v>
      </c>
      <c r="F15" s="17">
        <v>13</v>
      </c>
      <c r="G15" s="17">
        <v>17</v>
      </c>
      <c r="H15" s="16" t="s">
        <v>90</v>
      </c>
      <c r="I15" s="16" t="s">
        <v>91</v>
      </c>
    </row>
    <row r="16" spans="2:9" x14ac:dyDescent="0.15">
      <c r="B16" s="22">
        <v>13</v>
      </c>
      <c r="C16" s="16" t="s">
        <v>129</v>
      </c>
      <c r="D16" s="27" t="s">
        <v>130</v>
      </c>
      <c r="E16" s="17" t="s">
        <v>83</v>
      </c>
      <c r="F16" s="17">
        <v>13</v>
      </c>
      <c r="G16" s="17" t="s">
        <v>131</v>
      </c>
      <c r="H16" s="16"/>
      <c r="I16" s="16" t="s">
        <v>132</v>
      </c>
    </row>
    <row r="17" spans="2:9" x14ac:dyDescent="0.15">
      <c r="B17" s="22">
        <v>14</v>
      </c>
      <c r="C17" s="16" t="s">
        <v>133</v>
      </c>
      <c r="D17" s="27" t="s">
        <v>134</v>
      </c>
      <c r="E17" s="17" t="s">
        <v>83</v>
      </c>
      <c r="F17" s="17">
        <v>24</v>
      </c>
      <c r="G17" s="17">
        <v>29</v>
      </c>
      <c r="H17" s="16" t="s">
        <v>135</v>
      </c>
      <c r="I17" s="16" t="s">
        <v>140</v>
      </c>
    </row>
    <row r="18" spans="2:9" x14ac:dyDescent="0.15">
      <c r="B18" s="22">
        <v>15</v>
      </c>
      <c r="C18" s="16" t="s">
        <v>136</v>
      </c>
      <c r="D18" s="27" t="s">
        <v>137</v>
      </c>
      <c r="E18" s="17" t="s">
        <v>83</v>
      </c>
      <c r="F18" s="17">
        <v>25</v>
      </c>
      <c r="G18" s="17">
        <v>30</v>
      </c>
      <c r="H18" s="16" t="s">
        <v>138</v>
      </c>
      <c r="I18" s="16" t="s">
        <v>139</v>
      </c>
    </row>
    <row r="19" spans="2:9" x14ac:dyDescent="0.15">
      <c r="B19" s="22">
        <v>16</v>
      </c>
      <c r="C19" s="16" t="s">
        <v>85</v>
      </c>
      <c r="D19" s="24" t="s">
        <v>111</v>
      </c>
      <c r="E19" s="17" t="s">
        <v>83</v>
      </c>
      <c r="F19" s="17">
        <v>25</v>
      </c>
      <c r="G19" s="17">
        <v>40</v>
      </c>
      <c r="H19" s="16" t="s">
        <v>112</v>
      </c>
      <c r="I19" s="16" t="s">
        <v>113</v>
      </c>
    </row>
    <row r="20" spans="2:9" x14ac:dyDescent="0.15">
      <c r="B20" s="22">
        <v>17</v>
      </c>
      <c r="C20" s="16" t="s">
        <v>85</v>
      </c>
      <c r="D20" s="27" t="s">
        <v>162</v>
      </c>
      <c r="E20" s="17" t="s">
        <v>83</v>
      </c>
      <c r="F20" s="17">
        <v>31</v>
      </c>
      <c r="G20" s="17">
        <v>40</v>
      </c>
      <c r="H20" s="16" t="s">
        <v>86</v>
      </c>
      <c r="I20" s="16" t="s">
        <v>87</v>
      </c>
    </row>
    <row r="21" spans="2:9" x14ac:dyDescent="0.15">
      <c r="B21" s="22">
        <v>18</v>
      </c>
      <c r="C21" s="16" t="s">
        <v>141</v>
      </c>
      <c r="D21" s="27" t="s">
        <v>142</v>
      </c>
      <c r="E21" s="17" t="s">
        <v>83</v>
      </c>
      <c r="F21" s="17">
        <v>31</v>
      </c>
      <c r="G21" s="17">
        <v>40</v>
      </c>
      <c r="H21" s="16" t="s">
        <v>68</v>
      </c>
      <c r="I21" s="16" t="s">
        <v>143</v>
      </c>
    </row>
    <row r="22" spans="2:9" x14ac:dyDescent="0.15">
      <c r="B22" s="22">
        <v>19</v>
      </c>
      <c r="C22" s="16" t="s">
        <v>117</v>
      </c>
      <c r="D22" s="20" t="s">
        <v>118</v>
      </c>
      <c r="E22" s="17" t="s">
        <v>83</v>
      </c>
      <c r="F22" s="17">
        <v>34</v>
      </c>
      <c r="G22" s="17">
        <v>45</v>
      </c>
      <c r="H22" s="16" t="s">
        <v>119</v>
      </c>
      <c r="I22" s="16" t="s">
        <v>120</v>
      </c>
    </row>
    <row r="23" spans="2:9" x14ac:dyDescent="0.15">
      <c r="B23" s="22">
        <v>20</v>
      </c>
      <c r="C23" s="16" t="s">
        <v>96</v>
      </c>
      <c r="D23" s="20" t="s">
        <v>97</v>
      </c>
      <c r="E23" s="17" t="s">
        <v>83</v>
      </c>
      <c r="F23" s="17">
        <v>17</v>
      </c>
      <c r="G23" s="17">
        <v>28</v>
      </c>
      <c r="H23" s="16" t="s">
        <v>98</v>
      </c>
      <c r="I23" s="16" t="s">
        <v>99</v>
      </c>
    </row>
    <row r="24" spans="2:9" x14ac:dyDescent="0.15">
      <c r="B24" s="22">
        <v>21</v>
      </c>
      <c r="C24" s="16" t="s">
        <v>100</v>
      </c>
      <c r="D24" s="20" t="s">
        <v>101</v>
      </c>
      <c r="E24" s="17" t="s">
        <v>83</v>
      </c>
      <c r="F24" s="17">
        <v>15</v>
      </c>
      <c r="G24" s="17">
        <v>29</v>
      </c>
      <c r="H24" s="16" t="s">
        <v>102</v>
      </c>
      <c r="I24" s="16" t="s">
        <v>103</v>
      </c>
    </row>
    <row r="25" spans="2:9" x14ac:dyDescent="0.15">
      <c r="B25" s="22">
        <v>22</v>
      </c>
      <c r="C25" s="16" t="s">
        <v>92</v>
      </c>
      <c r="D25" s="24" t="s">
        <v>93</v>
      </c>
      <c r="E25" s="17" t="s">
        <v>83</v>
      </c>
      <c r="F25" s="17">
        <v>18</v>
      </c>
      <c r="G25" s="17">
        <v>26</v>
      </c>
      <c r="H25" s="16" t="s">
        <v>94</v>
      </c>
      <c r="I25" s="16" t="s">
        <v>95</v>
      </c>
    </row>
    <row r="26" spans="2:9" x14ac:dyDescent="0.15">
      <c r="B26" s="22">
        <v>23</v>
      </c>
      <c r="C26" s="16" t="s">
        <v>107</v>
      </c>
      <c r="D26" s="24" t="s">
        <v>108</v>
      </c>
      <c r="E26" s="17" t="s">
        <v>83</v>
      </c>
      <c r="F26" s="17">
        <v>23</v>
      </c>
      <c r="G26" s="17">
        <v>35</v>
      </c>
      <c r="H26" s="16" t="s">
        <v>109</v>
      </c>
      <c r="I26" s="16" t="s">
        <v>110</v>
      </c>
    </row>
    <row r="27" spans="2:9" x14ac:dyDescent="0.15">
      <c r="B27" s="22">
        <v>24</v>
      </c>
      <c r="C27" s="16" t="s">
        <v>104</v>
      </c>
      <c r="D27" s="20" t="s">
        <v>105</v>
      </c>
      <c r="E27" s="17" t="s">
        <v>83</v>
      </c>
      <c r="F27" s="17">
        <v>24</v>
      </c>
      <c r="G27" s="17">
        <v>33</v>
      </c>
      <c r="H27" s="16" t="s">
        <v>68</v>
      </c>
      <c r="I27" s="16" t="s">
        <v>106</v>
      </c>
    </row>
    <row r="28" spans="2:9" x14ac:dyDescent="0.15">
      <c r="B28" s="22">
        <v>25</v>
      </c>
      <c r="C28" s="16" t="s">
        <v>114</v>
      </c>
      <c r="D28" s="20" t="s">
        <v>115</v>
      </c>
      <c r="E28" s="17" t="s">
        <v>83</v>
      </c>
      <c r="F28" s="17">
        <v>28</v>
      </c>
      <c r="G28" s="17">
        <v>40</v>
      </c>
      <c r="H28" s="16" t="s">
        <v>68</v>
      </c>
      <c r="I28" s="16" t="s">
        <v>116</v>
      </c>
    </row>
    <row r="29" spans="2:9" x14ac:dyDescent="0.15">
      <c r="B29" s="22">
        <v>26</v>
      </c>
      <c r="C29" s="16" t="s">
        <v>121</v>
      </c>
      <c r="D29" s="20" t="s">
        <v>122</v>
      </c>
      <c r="E29" s="17" t="s">
        <v>83</v>
      </c>
      <c r="F29" s="17">
        <v>20</v>
      </c>
      <c r="G29" s="17">
        <v>30</v>
      </c>
      <c r="H29" s="16" t="s">
        <v>123</v>
      </c>
      <c r="I29" s="16" t="s">
        <v>124</v>
      </c>
    </row>
    <row r="30" spans="2:9" x14ac:dyDescent="0.15">
      <c r="B30" s="22">
        <v>27</v>
      </c>
      <c r="C30" s="16" t="s">
        <v>125</v>
      </c>
      <c r="D30" s="20" t="s">
        <v>126</v>
      </c>
      <c r="E30" s="17" t="s">
        <v>83</v>
      </c>
      <c r="F30" s="17">
        <v>16</v>
      </c>
      <c r="G30" s="17">
        <v>25</v>
      </c>
      <c r="H30" s="16" t="s">
        <v>127</v>
      </c>
      <c r="I30" s="16" t="s">
        <v>128</v>
      </c>
    </row>
    <row r="31" spans="2:9" x14ac:dyDescent="0.15">
      <c r="B31" s="22">
        <v>28</v>
      </c>
      <c r="C31" s="18" t="s">
        <v>150</v>
      </c>
      <c r="D31" s="28" t="s">
        <v>145</v>
      </c>
      <c r="E31" s="19" t="s">
        <v>146</v>
      </c>
      <c r="F31" s="19">
        <v>2</v>
      </c>
      <c r="G31" s="19">
        <v>3</v>
      </c>
      <c r="H31" s="18" t="s">
        <v>68</v>
      </c>
      <c r="I31" s="18" t="s">
        <v>147</v>
      </c>
    </row>
    <row r="32" spans="2:9" x14ac:dyDescent="0.15">
      <c r="B32" s="22">
        <v>29</v>
      </c>
      <c r="C32" s="18" t="s">
        <v>144</v>
      </c>
      <c r="D32" s="28" t="s">
        <v>151</v>
      </c>
      <c r="E32" s="19" t="s">
        <v>146</v>
      </c>
      <c r="F32" s="19">
        <v>1.8</v>
      </c>
      <c r="G32" s="19">
        <v>3.3</v>
      </c>
      <c r="H32" s="18" t="s">
        <v>152</v>
      </c>
      <c r="I32" s="18" t="s">
        <v>153</v>
      </c>
    </row>
    <row r="33" spans="2:9" x14ac:dyDescent="0.15">
      <c r="B33" s="22">
        <v>30</v>
      </c>
      <c r="C33" s="18" t="s">
        <v>158</v>
      </c>
      <c r="D33" s="28" t="s">
        <v>159</v>
      </c>
      <c r="E33" s="19" t="s">
        <v>146</v>
      </c>
      <c r="F33" s="19">
        <v>3</v>
      </c>
      <c r="G33" s="19">
        <v>4.5</v>
      </c>
      <c r="H33" s="18" t="s">
        <v>161</v>
      </c>
      <c r="I33" s="18" t="s">
        <v>160</v>
      </c>
    </row>
    <row r="34" spans="2:9" x14ac:dyDescent="0.15">
      <c r="B34" s="22">
        <v>31</v>
      </c>
      <c r="C34" s="18" t="s">
        <v>154</v>
      </c>
      <c r="D34" s="28" t="s">
        <v>155</v>
      </c>
      <c r="E34" s="19" t="s">
        <v>146</v>
      </c>
      <c r="F34" s="19">
        <v>3</v>
      </c>
      <c r="G34" s="19">
        <v>4.5</v>
      </c>
      <c r="H34" s="18" t="s">
        <v>156</v>
      </c>
      <c r="I34" s="18" t="s">
        <v>157</v>
      </c>
    </row>
    <row r="35" spans="2:9" x14ac:dyDescent="0.15">
      <c r="B35" s="22">
        <v>32</v>
      </c>
      <c r="C35" s="18" t="s">
        <v>148</v>
      </c>
      <c r="D35" s="28" t="s">
        <v>165</v>
      </c>
      <c r="E35" s="19" t="s">
        <v>146</v>
      </c>
      <c r="F35" s="19">
        <v>0.55000000000000004</v>
      </c>
      <c r="G35" s="19">
        <v>0.85</v>
      </c>
      <c r="H35" s="18" t="s">
        <v>149</v>
      </c>
      <c r="I35" s="18" t="s">
        <v>149</v>
      </c>
    </row>
  </sheetData>
  <phoneticPr fontId="1" type="noConversion"/>
  <pageMargins left="0.25" right="0.25" top="0.75" bottom="0.75" header="0.3" footer="0.3"/>
  <pageSetup paperSize="9" orientation="portrait" horizontalDpi="0" verticalDpi="0"/>
  <ignoredErrors>
    <ignoredError sqref="I5:I17 H4:H35 I18:I35 C4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</vt:lpstr>
      <vt:lpstr>记录</vt:lpstr>
      <vt:lpstr>老计划</vt:lpstr>
      <vt:lpstr>指数估值阈值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YuanXing</cp:lastModifiedBy>
  <dcterms:created xsi:type="dcterms:W3CDTF">2017-12-17T07:45:40Z</dcterms:created>
  <dcterms:modified xsi:type="dcterms:W3CDTF">2018-06-03T18:42:09Z</dcterms:modified>
</cp:coreProperties>
</file>