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vincent/idea-workspace/other/github/dubbo-nacos/docs/"/>
    </mc:Choice>
  </mc:AlternateContent>
  <xr:revisionPtr revIDLastSave="0" documentId="13_ncr:1_{2964C28C-7D47-4F41-B39E-EE421467F10E}" xr6:coauthVersionLast="43" xr6:coauthVersionMax="43" xr10:uidLastSave="{00000000-0000-0000-0000-000000000000}"/>
  <bookViews>
    <workbookView xWindow="0" yWindow="460" windowWidth="33600" windowHeight="19100" tabRatio="611" activeTab="3" xr2:uid="{00000000-000D-0000-FFFF-FFFF00000000}"/>
  </bookViews>
  <sheets>
    <sheet name="表设计" sheetId="2" r:id="rId1"/>
    <sheet name="permission" sheetId="3" r:id="rId2"/>
    <sheet name="role" sheetId="4" r:id="rId3"/>
    <sheet name="role_permiss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3" i="5"/>
  <c r="H3" i="4"/>
  <c r="H2" i="4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3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" i="2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3" i="5"/>
  <c r="K1" i="5"/>
  <c r="F1" i="5"/>
  <c r="A3" i="4"/>
  <c r="I3" i="4" s="1"/>
  <c r="A2" i="4"/>
  <c r="I2" i="4" s="1"/>
  <c r="I4" i="3"/>
  <c r="I5" i="3"/>
  <c r="I6" i="3"/>
  <c r="I7" i="3"/>
  <c r="I8" i="3"/>
  <c r="I9" i="3"/>
  <c r="I10" i="3"/>
  <c r="A66" i="5" s="1"/>
  <c r="I11" i="3"/>
  <c r="A11" i="5" s="1"/>
  <c r="I12" i="3"/>
  <c r="I13" i="3"/>
  <c r="I14" i="3"/>
  <c r="I15" i="3"/>
  <c r="I16" i="3"/>
  <c r="I17" i="3"/>
  <c r="I18" i="3"/>
  <c r="A18" i="5" s="1"/>
  <c r="I19" i="3"/>
  <c r="A75" i="5" s="1"/>
  <c r="I20" i="3"/>
  <c r="I21" i="3"/>
  <c r="I22" i="3"/>
  <c r="I23" i="3"/>
  <c r="I24" i="3"/>
  <c r="I25" i="3"/>
  <c r="I26" i="3"/>
  <c r="A26" i="5" s="1"/>
  <c r="I27" i="3"/>
  <c r="A83" i="5" s="1"/>
  <c r="I28" i="3"/>
  <c r="I29" i="3"/>
  <c r="I30" i="3"/>
  <c r="I31" i="3"/>
  <c r="I32" i="3"/>
  <c r="I33" i="3"/>
  <c r="I34" i="3"/>
  <c r="A34" i="5" s="1"/>
  <c r="I35" i="3"/>
  <c r="T35" i="3" s="1"/>
  <c r="I36" i="3"/>
  <c r="I37" i="3"/>
  <c r="I38" i="3"/>
  <c r="A38" i="5" s="1"/>
  <c r="I39" i="3"/>
  <c r="I40" i="3"/>
  <c r="I41" i="3"/>
  <c r="T41" i="3" s="1"/>
  <c r="I42" i="3"/>
  <c r="A98" i="5" s="1"/>
  <c r="I43" i="3"/>
  <c r="A99" i="5" s="1"/>
  <c r="I44" i="3"/>
  <c r="A44" i="5" s="1"/>
  <c r="I45" i="3"/>
  <c r="A101" i="5" s="1"/>
  <c r="I46" i="3"/>
  <c r="I47" i="3"/>
  <c r="I48" i="3"/>
  <c r="I49" i="3"/>
  <c r="A49" i="5" s="1"/>
  <c r="I50" i="3"/>
  <c r="A50" i="5" s="1"/>
  <c r="I51" i="3"/>
  <c r="A107" i="5" s="1"/>
  <c r="I52" i="3"/>
  <c r="A108" i="5" s="1"/>
  <c r="I53" i="3"/>
  <c r="A109" i="5" s="1"/>
  <c r="I54" i="3"/>
  <c r="I55" i="3"/>
  <c r="I56" i="3"/>
  <c r="I57" i="3"/>
  <c r="I58" i="3"/>
  <c r="A114" i="5" s="1"/>
  <c r="I3" i="3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5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3" i="5"/>
  <c r="A60" i="5"/>
  <c r="B60" i="5"/>
  <c r="D60" i="5"/>
  <c r="A61" i="5"/>
  <c r="B61" i="5"/>
  <c r="D61" i="5"/>
  <c r="A62" i="5"/>
  <c r="B62" i="5"/>
  <c r="D62" i="5"/>
  <c r="A63" i="5"/>
  <c r="B63" i="5"/>
  <c r="D63" i="5"/>
  <c r="A64" i="5"/>
  <c r="B64" i="5"/>
  <c r="D64" i="5"/>
  <c r="A65" i="5"/>
  <c r="B65" i="5"/>
  <c r="D65" i="5"/>
  <c r="B66" i="5"/>
  <c r="D66" i="5"/>
  <c r="B67" i="5"/>
  <c r="D67" i="5"/>
  <c r="A68" i="5"/>
  <c r="B68" i="5"/>
  <c r="D68" i="5"/>
  <c r="A69" i="5"/>
  <c r="B69" i="5"/>
  <c r="D69" i="5"/>
  <c r="A70" i="5"/>
  <c r="B70" i="5"/>
  <c r="D70" i="5"/>
  <c r="A71" i="5"/>
  <c r="B71" i="5"/>
  <c r="D71" i="5"/>
  <c r="A72" i="5"/>
  <c r="B72" i="5"/>
  <c r="D72" i="5"/>
  <c r="A73" i="5"/>
  <c r="B73" i="5"/>
  <c r="D73" i="5"/>
  <c r="B74" i="5"/>
  <c r="D74" i="5"/>
  <c r="B75" i="5"/>
  <c r="D75" i="5"/>
  <c r="A76" i="5"/>
  <c r="B76" i="5"/>
  <c r="D76" i="5"/>
  <c r="A77" i="5"/>
  <c r="B77" i="5"/>
  <c r="D77" i="5"/>
  <c r="A78" i="5"/>
  <c r="B78" i="5"/>
  <c r="D78" i="5"/>
  <c r="A79" i="5"/>
  <c r="B79" i="5"/>
  <c r="D79" i="5"/>
  <c r="A80" i="5"/>
  <c r="B80" i="5"/>
  <c r="D80" i="5"/>
  <c r="A81" i="5"/>
  <c r="B81" i="5"/>
  <c r="D81" i="5"/>
  <c r="B82" i="5"/>
  <c r="D82" i="5"/>
  <c r="B83" i="5"/>
  <c r="D83" i="5"/>
  <c r="A84" i="5"/>
  <c r="B84" i="5"/>
  <c r="D84" i="5"/>
  <c r="A85" i="5"/>
  <c r="B85" i="5"/>
  <c r="D85" i="5"/>
  <c r="A86" i="5"/>
  <c r="B86" i="5"/>
  <c r="D86" i="5"/>
  <c r="A87" i="5"/>
  <c r="B87" i="5"/>
  <c r="D87" i="5"/>
  <c r="A88" i="5"/>
  <c r="B88" i="5"/>
  <c r="D88" i="5"/>
  <c r="A89" i="5"/>
  <c r="B89" i="5"/>
  <c r="D89" i="5"/>
  <c r="B90" i="5"/>
  <c r="D90" i="5"/>
  <c r="B91" i="5"/>
  <c r="D91" i="5"/>
  <c r="A92" i="5"/>
  <c r="B92" i="5"/>
  <c r="D92" i="5"/>
  <c r="A93" i="5"/>
  <c r="B93" i="5"/>
  <c r="D93" i="5"/>
  <c r="A94" i="5"/>
  <c r="B94" i="5"/>
  <c r="D94" i="5"/>
  <c r="A95" i="5"/>
  <c r="B95" i="5"/>
  <c r="D95" i="5"/>
  <c r="A96" i="5"/>
  <c r="B96" i="5"/>
  <c r="D96" i="5"/>
  <c r="A97" i="5"/>
  <c r="B97" i="5"/>
  <c r="D97" i="5"/>
  <c r="B98" i="5"/>
  <c r="D98" i="5"/>
  <c r="B99" i="5"/>
  <c r="D99" i="5"/>
  <c r="A100" i="5"/>
  <c r="B100" i="5"/>
  <c r="D100" i="5"/>
  <c r="B101" i="5"/>
  <c r="D101" i="5"/>
  <c r="A102" i="5"/>
  <c r="B102" i="5"/>
  <c r="D102" i="5"/>
  <c r="A103" i="5"/>
  <c r="B103" i="5"/>
  <c r="D103" i="5"/>
  <c r="A104" i="5"/>
  <c r="B104" i="5"/>
  <c r="D104" i="5"/>
  <c r="A105" i="5"/>
  <c r="B105" i="5"/>
  <c r="D105" i="5"/>
  <c r="B106" i="5"/>
  <c r="D106" i="5"/>
  <c r="B107" i="5"/>
  <c r="D107" i="5"/>
  <c r="B108" i="5"/>
  <c r="D108" i="5"/>
  <c r="B109" i="5"/>
  <c r="D109" i="5"/>
  <c r="A110" i="5"/>
  <c r="B110" i="5"/>
  <c r="D110" i="5"/>
  <c r="A111" i="5"/>
  <c r="B111" i="5"/>
  <c r="D111" i="5"/>
  <c r="A112" i="5"/>
  <c r="B112" i="5"/>
  <c r="D112" i="5"/>
  <c r="A113" i="5"/>
  <c r="B113" i="5"/>
  <c r="D113" i="5"/>
  <c r="B114" i="5"/>
  <c r="D114" i="5"/>
  <c r="D59" i="5"/>
  <c r="B59" i="5"/>
  <c r="A52" i="5"/>
  <c r="A55" i="5"/>
  <c r="A59" i="5"/>
  <c r="A4" i="5"/>
  <c r="B4" i="5"/>
  <c r="D4" i="5"/>
  <c r="A5" i="5"/>
  <c r="B5" i="5"/>
  <c r="D5" i="5"/>
  <c r="A6" i="5"/>
  <c r="B6" i="5"/>
  <c r="D6" i="5"/>
  <c r="A7" i="5"/>
  <c r="B7" i="5"/>
  <c r="D7" i="5"/>
  <c r="A8" i="5"/>
  <c r="B8" i="5"/>
  <c r="D8" i="5"/>
  <c r="A9" i="5"/>
  <c r="B9" i="5"/>
  <c r="D9" i="5"/>
  <c r="B10" i="5"/>
  <c r="D10" i="5"/>
  <c r="B11" i="5"/>
  <c r="D11" i="5"/>
  <c r="A12" i="5"/>
  <c r="B12" i="5"/>
  <c r="D12" i="5"/>
  <c r="A13" i="5"/>
  <c r="B13" i="5"/>
  <c r="D13" i="5"/>
  <c r="A14" i="5"/>
  <c r="B14" i="5"/>
  <c r="D14" i="5"/>
  <c r="A15" i="5"/>
  <c r="B15" i="5"/>
  <c r="D15" i="5"/>
  <c r="A16" i="5"/>
  <c r="B16" i="5"/>
  <c r="D16" i="5"/>
  <c r="A17" i="5"/>
  <c r="B17" i="5"/>
  <c r="D17" i="5"/>
  <c r="B18" i="5"/>
  <c r="D18" i="5"/>
  <c r="B19" i="5"/>
  <c r="D19" i="5"/>
  <c r="A20" i="5"/>
  <c r="B20" i="5"/>
  <c r="D20" i="5"/>
  <c r="A21" i="5"/>
  <c r="B21" i="5"/>
  <c r="D21" i="5"/>
  <c r="A22" i="5"/>
  <c r="B22" i="5"/>
  <c r="D22" i="5"/>
  <c r="A23" i="5"/>
  <c r="B23" i="5"/>
  <c r="D23" i="5"/>
  <c r="A24" i="5"/>
  <c r="B24" i="5"/>
  <c r="D24" i="5"/>
  <c r="A25" i="5"/>
  <c r="B25" i="5"/>
  <c r="D25" i="5"/>
  <c r="B26" i="5"/>
  <c r="D26" i="5"/>
  <c r="B27" i="5"/>
  <c r="D27" i="5"/>
  <c r="A28" i="5"/>
  <c r="B28" i="5"/>
  <c r="D28" i="5"/>
  <c r="A29" i="5"/>
  <c r="B29" i="5"/>
  <c r="D29" i="5"/>
  <c r="A30" i="5"/>
  <c r="B30" i="5"/>
  <c r="D30" i="5"/>
  <c r="A31" i="5"/>
  <c r="B31" i="5"/>
  <c r="D31" i="5"/>
  <c r="A32" i="5"/>
  <c r="B32" i="5"/>
  <c r="D32" i="5"/>
  <c r="A33" i="5"/>
  <c r="B33" i="5"/>
  <c r="D33" i="5"/>
  <c r="B34" i="5"/>
  <c r="D34" i="5"/>
  <c r="B35" i="5"/>
  <c r="D35" i="5"/>
  <c r="A36" i="5"/>
  <c r="B36" i="5"/>
  <c r="D36" i="5"/>
  <c r="A37" i="5"/>
  <c r="B37" i="5"/>
  <c r="D37" i="5"/>
  <c r="B38" i="5"/>
  <c r="D38" i="5"/>
  <c r="A39" i="5"/>
  <c r="B39" i="5"/>
  <c r="D39" i="5"/>
  <c r="A40" i="5"/>
  <c r="B40" i="5"/>
  <c r="D40" i="5"/>
  <c r="B41" i="5"/>
  <c r="D41" i="5"/>
  <c r="A42" i="5"/>
  <c r="B42" i="5"/>
  <c r="D42" i="5"/>
  <c r="B43" i="5"/>
  <c r="D43" i="5"/>
  <c r="B44" i="5"/>
  <c r="D44" i="5"/>
  <c r="A45" i="5"/>
  <c r="B45" i="5"/>
  <c r="D45" i="5"/>
  <c r="A46" i="5"/>
  <c r="B46" i="5"/>
  <c r="D46" i="5"/>
  <c r="A47" i="5"/>
  <c r="B47" i="5"/>
  <c r="D47" i="5"/>
  <c r="A48" i="5"/>
  <c r="B48" i="5"/>
  <c r="D48" i="5"/>
  <c r="B49" i="5"/>
  <c r="D49" i="5"/>
  <c r="B50" i="5"/>
  <c r="D50" i="5"/>
  <c r="B51" i="5"/>
  <c r="D51" i="5"/>
  <c r="B52" i="5"/>
  <c r="D52" i="5"/>
  <c r="A53" i="5"/>
  <c r="B53" i="5"/>
  <c r="D53" i="5"/>
  <c r="A54" i="5"/>
  <c r="B54" i="5"/>
  <c r="D54" i="5"/>
  <c r="B55" i="5"/>
  <c r="D55" i="5"/>
  <c r="A56" i="5"/>
  <c r="B56" i="5"/>
  <c r="D56" i="5"/>
  <c r="A57" i="5"/>
  <c r="B57" i="5"/>
  <c r="D57" i="5"/>
  <c r="B58" i="5"/>
  <c r="D58" i="5"/>
  <c r="D3" i="5"/>
  <c r="B3" i="5"/>
  <c r="M3" i="4"/>
  <c r="M2" i="4"/>
  <c r="J2" i="4"/>
  <c r="O3" i="4"/>
  <c r="O2" i="4"/>
  <c r="N3" i="4"/>
  <c r="N2" i="4"/>
  <c r="L3" i="4"/>
  <c r="L2" i="4"/>
  <c r="J3" i="4"/>
  <c r="K3" i="4"/>
  <c r="K2" i="4"/>
  <c r="H1" i="4"/>
  <c r="N1" i="4"/>
  <c r="M1" i="4"/>
  <c r="L1" i="4"/>
  <c r="K1" i="4"/>
  <c r="J1" i="4"/>
  <c r="D3" i="4"/>
  <c r="E3" i="4"/>
  <c r="F3" i="4"/>
  <c r="F2" i="4"/>
  <c r="D2" i="4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Y9" i="3"/>
  <c r="Y41" i="3"/>
  <c r="R1" i="3"/>
  <c r="Y11" i="3" s="1"/>
  <c r="AB2" i="3"/>
  <c r="AB1" i="3"/>
  <c r="AA2" i="3"/>
  <c r="AA1" i="3"/>
  <c r="W2" i="3"/>
  <c r="V2" i="3"/>
  <c r="W1" i="3"/>
  <c r="V1" i="3"/>
  <c r="AA11" i="3" s="1"/>
  <c r="U2" i="3"/>
  <c r="U1" i="3"/>
  <c r="K2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3" i="3"/>
  <c r="Q4" i="3"/>
  <c r="AB4" i="3" s="1"/>
  <c r="Q5" i="3"/>
  <c r="AB5" i="3" s="1"/>
  <c r="Q6" i="3"/>
  <c r="AB6" i="3" s="1"/>
  <c r="Q7" i="3"/>
  <c r="AB7" i="3" s="1"/>
  <c r="Q8" i="3"/>
  <c r="AB8" i="3" s="1"/>
  <c r="Q9" i="3"/>
  <c r="AB9" i="3" s="1"/>
  <c r="Q10" i="3"/>
  <c r="AB10" i="3" s="1"/>
  <c r="Q11" i="3"/>
  <c r="AB11" i="3" s="1"/>
  <c r="Q12" i="3"/>
  <c r="AB12" i="3" s="1"/>
  <c r="Q13" i="3"/>
  <c r="AB13" i="3" s="1"/>
  <c r="Q14" i="3"/>
  <c r="AB14" i="3" s="1"/>
  <c r="Q15" i="3"/>
  <c r="AB15" i="3" s="1"/>
  <c r="Q16" i="3"/>
  <c r="AB16" i="3" s="1"/>
  <c r="Q17" i="3"/>
  <c r="AB17" i="3" s="1"/>
  <c r="Q18" i="3"/>
  <c r="AB18" i="3" s="1"/>
  <c r="Q19" i="3"/>
  <c r="AB19" i="3" s="1"/>
  <c r="Q20" i="3"/>
  <c r="AB20" i="3" s="1"/>
  <c r="Q21" i="3"/>
  <c r="AB21" i="3" s="1"/>
  <c r="Q22" i="3"/>
  <c r="AB22" i="3" s="1"/>
  <c r="Q23" i="3"/>
  <c r="AB23" i="3" s="1"/>
  <c r="Q24" i="3"/>
  <c r="AB24" i="3" s="1"/>
  <c r="Q25" i="3"/>
  <c r="AB25" i="3" s="1"/>
  <c r="Q26" i="3"/>
  <c r="AB26" i="3" s="1"/>
  <c r="Q27" i="3"/>
  <c r="AB27" i="3" s="1"/>
  <c r="Q28" i="3"/>
  <c r="AB28" i="3" s="1"/>
  <c r="Q29" i="3"/>
  <c r="AB29" i="3" s="1"/>
  <c r="Q30" i="3"/>
  <c r="AB30" i="3" s="1"/>
  <c r="Q31" i="3"/>
  <c r="AB31" i="3" s="1"/>
  <c r="Q32" i="3"/>
  <c r="AB32" i="3" s="1"/>
  <c r="Q33" i="3"/>
  <c r="AB33" i="3" s="1"/>
  <c r="Q34" i="3"/>
  <c r="AB34" i="3" s="1"/>
  <c r="Q35" i="3"/>
  <c r="AB35" i="3" s="1"/>
  <c r="Q36" i="3"/>
  <c r="AB36" i="3" s="1"/>
  <c r="Q37" i="3"/>
  <c r="AB37" i="3" s="1"/>
  <c r="Q38" i="3"/>
  <c r="AB38" i="3" s="1"/>
  <c r="Q39" i="3"/>
  <c r="AB39" i="3" s="1"/>
  <c r="Q40" i="3"/>
  <c r="AB40" i="3" s="1"/>
  <c r="Q41" i="3"/>
  <c r="AB41" i="3" s="1"/>
  <c r="Q42" i="3"/>
  <c r="AB42" i="3" s="1"/>
  <c r="Q43" i="3"/>
  <c r="AB43" i="3" s="1"/>
  <c r="Q44" i="3"/>
  <c r="AB44" i="3" s="1"/>
  <c r="Q45" i="3"/>
  <c r="AB45" i="3" s="1"/>
  <c r="Q46" i="3"/>
  <c r="AB46" i="3" s="1"/>
  <c r="Q47" i="3"/>
  <c r="AB47" i="3" s="1"/>
  <c r="Q48" i="3"/>
  <c r="AB48" i="3" s="1"/>
  <c r="Q49" i="3"/>
  <c r="AB49" i="3" s="1"/>
  <c r="Q50" i="3"/>
  <c r="AB50" i="3" s="1"/>
  <c r="Q51" i="3"/>
  <c r="AB51" i="3" s="1"/>
  <c r="Q52" i="3"/>
  <c r="AB52" i="3" s="1"/>
  <c r="Q53" i="3"/>
  <c r="AB53" i="3" s="1"/>
  <c r="Q54" i="3"/>
  <c r="AB54" i="3" s="1"/>
  <c r="Q55" i="3"/>
  <c r="AB55" i="3" s="1"/>
  <c r="Q56" i="3"/>
  <c r="AB56" i="3" s="1"/>
  <c r="Q57" i="3"/>
  <c r="AB57" i="3" s="1"/>
  <c r="Q58" i="3"/>
  <c r="AB58" i="3" s="1"/>
  <c r="Q3" i="3"/>
  <c r="AB3" i="3" s="1"/>
  <c r="L4" i="3"/>
  <c r="L5" i="3"/>
  <c r="L6" i="3"/>
  <c r="L7" i="3"/>
  <c r="L8" i="3"/>
  <c r="W8" i="3" s="1"/>
  <c r="L9" i="3"/>
  <c r="L10" i="3"/>
  <c r="L11" i="3"/>
  <c r="L12" i="3"/>
  <c r="L13" i="3"/>
  <c r="L14" i="3"/>
  <c r="L15" i="3"/>
  <c r="L16" i="3"/>
  <c r="W16" i="3" s="1"/>
  <c r="L17" i="3"/>
  <c r="L18" i="3"/>
  <c r="L19" i="3"/>
  <c r="L20" i="3"/>
  <c r="L21" i="3"/>
  <c r="L22" i="3"/>
  <c r="L23" i="3"/>
  <c r="L24" i="3"/>
  <c r="W24" i="3" s="1"/>
  <c r="L25" i="3"/>
  <c r="W25" i="3" s="1"/>
  <c r="L26" i="3"/>
  <c r="L27" i="3"/>
  <c r="L28" i="3"/>
  <c r="L29" i="3"/>
  <c r="L30" i="3"/>
  <c r="L31" i="3"/>
  <c r="L32" i="3"/>
  <c r="W32" i="3" s="1"/>
  <c r="L33" i="3"/>
  <c r="L34" i="3"/>
  <c r="W34" i="3" s="1"/>
  <c r="L35" i="3"/>
  <c r="L36" i="3"/>
  <c r="L37" i="3"/>
  <c r="L38" i="3"/>
  <c r="L39" i="3"/>
  <c r="L40" i="3"/>
  <c r="W40" i="3" s="1"/>
  <c r="L41" i="3"/>
  <c r="L42" i="3"/>
  <c r="L43" i="3"/>
  <c r="L44" i="3"/>
  <c r="L45" i="3"/>
  <c r="L46" i="3"/>
  <c r="L47" i="3"/>
  <c r="L48" i="3"/>
  <c r="W48" i="3" s="1"/>
  <c r="L49" i="3"/>
  <c r="L50" i="3"/>
  <c r="L51" i="3"/>
  <c r="L52" i="3"/>
  <c r="L53" i="3"/>
  <c r="L54" i="3"/>
  <c r="L55" i="3"/>
  <c r="L56" i="3"/>
  <c r="W56" i="3" s="1"/>
  <c r="L57" i="3"/>
  <c r="L58" i="3"/>
  <c r="W58" i="3" s="1"/>
  <c r="L3" i="3"/>
  <c r="K4" i="3"/>
  <c r="K5" i="3"/>
  <c r="K6" i="3"/>
  <c r="K7" i="3"/>
  <c r="K8" i="3"/>
  <c r="V8" i="3" s="1"/>
  <c r="K9" i="3"/>
  <c r="V9" i="3" s="1"/>
  <c r="K10" i="3"/>
  <c r="V10" i="3" s="1"/>
  <c r="K11" i="3"/>
  <c r="K12" i="3"/>
  <c r="K13" i="3"/>
  <c r="K14" i="3"/>
  <c r="K15" i="3"/>
  <c r="K16" i="3"/>
  <c r="V16" i="3" s="1"/>
  <c r="K17" i="3"/>
  <c r="V17" i="3" s="1"/>
  <c r="K18" i="3"/>
  <c r="V18" i="3" s="1"/>
  <c r="K19" i="3"/>
  <c r="K20" i="3"/>
  <c r="K21" i="3"/>
  <c r="K22" i="3"/>
  <c r="K23" i="3"/>
  <c r="K24" i="3"/>
  <c r="V24" i="3" s="1"/>
  <c r="K25" i="3"/>
  <c r="K26" i="3"/>
  <c r="V26" i="3" s="1"/>
  <c r="K27" i="3"/>
  <c r="K29" i="3"/>
  <c r="K30" i="3"/>
  <c r="K31" i="3"/>
  <c r="K32" i="3"/>
  <c r="K33" i="3"/>
  <c r="V33" i="3" s="1"/>
  <c r="K34" i="3"/>
  <c r="K35" i="3"/>
  <c r="V35" i="3" s="1"/>
  <c r="K36" i="3"/>
  <c r="K37" i="3"/>
  <c r="K38" i="3"/>
  <c r="K39" i="3"/>
  <c r="K40" i="3"/>
  <c r="K41" i="3"/>
  <c r="V41" i="3" s="1"/>
  <c r="K42" i="3"/>
  <c r="V42" i="3" s="1"/>
  <c r="K43" i="3"/>
  <c r="V43" i="3" s="1"/>
  <c r="K44" i="3"/>
  <c r="K45" i="3"/>
  <c r="K46" i="3"/>
  <c r="K47" i="3"/>
  <c r="K48" i="3"/>
  <c r="K49" i="3"/>
  <c r="V49" i="3" s="1"/>
  <c r="K50" i="3"/>
  <c r="V50" i="3" s="1"/>
  <c r="K51" i="3"/>
  <c r="V51" i="3" s="1"/>
  <c r="K52" i="3"/>
  <c r="K53" i="3"/>
  <c r="K54" i="3"/>
  <c r="K55" i="3"/>
  <c r="K56" i="3"/>
  <c r="K57" i="3"/>
  <c r="V57" i="3" s="1"/>
  <c r="K58" i="3"/>
  <c r="K3" i="3"/>
  <c r="V3" i="3" s="1"/>
  <c r="M4" i="3"/>
  <c r="M5" i="3"/>
  <c r="M6" i="3"/>
  <c r="M7" i="3"/>
  <c r="M8" i="3"/>
  <c r="M9" i="3"/>
  <c r="X9" i="3" s="1"/>
  <c r="M10" i="3"/>
  <c r="X10" i="3" s="1"/>
  <c r="M11" i="3"/>
  <c r="M12" i="3"/>
  <c r="M13" i="3"/>
  <c r="M14" i="3"/>
  <c r="M15" i="3"/>
  <c r="M16" i="3"/>
  <c r="M17" i="3"/>
  <c r="X17" i="3" s="1"/>
  <c r="M18" i="3"/>
  <c r="X18" i="3" s="1"/>
  <c r="M19" i="3"/>
  <c r="M20" i="3"/>
  <c r="M21" i="3"/>
  <c r="M22" i="3"/>
  <c r="M23" i="3"/>
  <c r="M24" i="3"/>
  <c r="M25" i="3"/>
  <c r="X25" i="3" s="1"/>
  <c r="M26" i="3"/>
  <c r="X26" i="3" s="1"/>
  <c r="M27" i="3"/>
  <c r="M28" i="3"/>
  <c r="M29" i="3"/>
  <c r="M30" i="3"/>
  <c r="M31" i="3"/>
  <c r="M32" i="3"/>
  <c r="M33" i="3"/>
  <c r="X33" i="3" s="1"/>
  <c r="M34" i="3"/>
  <c r="X34" i="3" s="1"/>
  <c r="M35" i="3"/>
  <c r="M36" i="3"/>
  <c r="M37" i="3"/>
  <c r="O37" i="3" s="1"/>
  <c r="M38" i="3"/>
  <c r="M39" i="3"/>
  <c r="M40" i="3"/>
  <c r="M41" i="3"/>
  <c r="X41" i="3" s="1"/>
  <c r="M42" i="3"/>
  <c r="X42" i="3" s="1"/>
  <c r="M43" i="3"/>
  <c r="M44" i="3"/>
  <c r="M45" i="3"/>
  <c r="M46" i="3"/>
  <c r="M47" i="3"/>
  <c r="M48" i="3"/>
  <c r="M49" i="3"/>
  <c r="X49" i="3" s="1"/>
  <c r="M50" i="3"/>
  <c r="X50" i="3" s="1"/>
  <c r="M51" i="3"/>
  <c r="M52" i="3"/>
  <c r="M53" i="3"/>
  <c r="M54" i="3"/>
  <c r="M55" i="3"/>
  <c r="M56" i="3"/>
  <c r="M57" i="3"/>
  <c r="X57" i="3" s="1"/>
  <c r="M58" i="3"/>
  <c r="X58" i="3" s="1"/>
  <c r="M3" i="3"/>
  <c r="O3" i="3" s="1"/>
  <c r="Z3" i="3" s="1"/>
  <c r="T9" i="3"/>
  <c r="T10" i="3"/>
  <c r="T17" i="3"/>
  <c r="T25" i="3"/>
  <c r="T33" i="3"/>
  <c r="T34" i="3"/>
  <c r="T37" i="3"/>
  <c r="T38" i="3"/>
  <c r="T40" i="3"/>
  <c r="T44" i="3"/>
  <c r="T45" i="3"/>
  <c r="T46" i="3"/>
  <c r="T47" i="3"/>
  <c r="T48" i="3"/>
  <c r="T53" i="3"/>
  <c r="T54" i="3"/>
  <c r="T55" i="3"/>
  <c r="T56" i="3"/>
  <c r="T57" i="3"/>
  <c r="T52" i="3" l="1"/>
  <c r="A51" i="5"/>
  <c r="A91" i="5"/>
  <c r="A67" i="5"/>
  <c r="T42" i="3"/>
  <c r="T43" i="3"/>
  <c r="T26" i="3"/>
  <c r="T50" i="3"/>
  <c r="A41" i="5"/>
  <c r="A43" i="5"/>
  <c r="T58" i="3"/>
  <c r="T49" i="3"/>
  <c r="T18" i="3"/>
  <c r="A58" i="5"/>
  <c r="A10" i="5"/>
  <c r="A106" i="5"/>
  <c r="A90" i="5"/>
  <c r="A82" i="5"/>
  <c r="A74" i="5"/>
  <c r="A27" i="5"/>
  <c r="T19" i="3"/>
  <c r="T11" i="3"/>
  <c r="C109" i="5"/>
  <c r="C97" i="5"/>
  <c r="C83" i="5"/>
  <c r="C67" i="5"/>
  <c r="C103" i="5"/>
  <c r="C89" i="5"/>
  <c r="C69" i="5"/>
  <c r="C111" i="5"/>
  <c r="C101" i="5"/>
  <c r="C87" i="5"/>
  <c r="C65" i="5"/>
  <c r="C113" i="5"/>
  <c r="C105" i="5"/>
  <c r="C95" i="5"/>
  <c r="C91" i="5"/>
  <c r="C81" i="5"/>
  <c r="C77" i="5"/>
  <c r="C73" i="5"/>
  <c r="C63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107" i="5"/>
  <c r="C99" i="5"/>
  <c r="C93" i="5"/>
  <c r="C85" i="5"/>
  <c r="C79" i="5"/>
  <c r="C75" i="5"/>
  <c r="C61" i="5"/>
  <c r="C71" i="5"/>
  <c r="C59" i="5"/>
  <c r="T51" i="3"/>
  <c r="T27" i="3"/>
  <c r="A35" i="5"/>
  <c r="A19" i="5"/>
  <c r="T3" i="3"/>
  <c r="A3" i="5"/>
  <c r="C9" i="5"/>
  <c r="C58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10" i="5"/>
  <c r="C8" i="5"/>
  <c r="C6" i="5"/>
  <c r="C4" i="5"/>
  <c r="C55" i="5"/>
  <c r="C49" i="5"/>
  <c r="C41" i="5"/>
  <c r="C35" i="5"/>
  <c r="C31" i="5"/>
  <c r="C27" i="5"/>
  <c r="C23" i="5"/>
  <c r="C19" i="5"/>
  <c r="C15" i="5"/>
  <c r="C11" i="5"/>
  <c r="C7" i="5"/>
  <c r="C57" i="5"/>
  <c r="C53" i="5"/>
  <c r="C51" i="5"/>
  <c r="C47" i="5"/>
  <c r="C45" i="5"/>
  <c r="C43" i="5"/>
  <c r="C39" i="5"/>
  <c r="C37" i="5"/>
  <c r="C33" i="5"/>
  <c r="C29" i="5"/>
  <c r="C25" i="5"/>
  <c r="C21" i="5"/>
  <c r="C17" i="5"/>
  <c r="C13" i="5"/>
  <c r="C5" i="5"/>
  <c r="C3" i="5"/>
  <c r="O51" i="3"/>
  <c r="Z51" i="3" s="1"/>
  <c r="O43" i="3"/>
  <c r="Z43" i="3" s="1"/>
  <c r="O35" i="3"/>
  <c r="Z35" i="3" s="1"/>
  <c r="O27" i="3"/>
  <c r="Z27" i="3" s="1"/>
  <c r="O19" i="3"/>
  <c r="Z19" i="3" s="1"/>
  <c r="O11" i="3"/>
  <c r="Z11" i="3" s="1"/>
  <c r="U11" i="3"/>
  <c r="Y34" i="3"/>
  <c r="U57" i="3"/>
  <c r="U25" i="3"/>
  <c r="Y33" i="3"/>
  <c r="T32" i="3"/>
  <c r="T24" i="3"/>
  <c r="T16" i="3"/>
  <c r="T8" i="3"/>
  <c r="O56" i="3"/>
  <c r="Z56" i="3" s="1"/>
  <c r="O48" i="3"/>
  <c r="Z48" i="3" s="1"/>
  <c r="O40" i="3"/>
  <c r="Z40" i="3" s="1"/>
  <c r="O32" i="3"/>
  <c r="Z32" i="3" s="1"/>
  <c r="O24" i="3"/>
  <c r="Z24" i="3" s="1"/>
  <c r="O16" i="3"/>
  <c r="Z16" i="3" s="1"/>
  <c r="O8" i="3"/>
  <c r="Z8" i="3" s="1"/>
  <c r="V56" i="3"/>
  <c r="V48" i="3"/>
  <c r="V40" i="3"/>
  <c r="V32" i="3"/>
  <c r="V23" i="3"/>
  <c r="V15" i="3"/>
  <c r="V7" i="3"/>
  <c r="W55" i="3"/>
  <c r="W47" i="3"/>
  <c r="W39" i="3"/>
  <c r="W31" i="3"/>
  <c r="W23" i="3"/>
  <c r="W15" i="3"/>
  <c r="W7" i="3"/>
  <c r="U50" i="3"/>
  <c r="U18" i="3"/>
  <c r="Y58" i="3"/>
  <c r="Y26" i="3"/>
  <c r="U26" i="3"/>
  <c r="T39" i="3"/>
  <c r="T31" i="3"/>
  <c r="T23" i="3"/>
  <c r="T15" i="3"/>
  <c r="T7" i="3"/>
  <c r="O55" i="3"/>
  <c r="Z55" i="3" s="1"/>
  <c r="O47" i="3"/>
  <c r="Z47" i="3" s="1"/>
  <c r="O39" i="3"/>
  <c r="Z39" i="3" s="1"/>
  <c r="O31" i="3"/>
  <c r="Z31" i="3" s="1"/>
  <c r="O42" i="3"/>
  <c r="Z42" i="3" s="1"/>
  <c r="O18" i="3"/>
  <c r="Z18" i="3" s="1"/>
  <c r="O10" i="3"/>
  <c r="Z10" i="3" s="1"/>
  <c r="V55" i="3"/>
  <c r="V47" i="3"/>
  <c r="V39" i="3"/>
  <c r="V31" i="3"/>
  <c r="V22" i="3"/>
  <c r="V14" i="3"/>
  <c r="V6" i="3"/>
  <c r="W54" i="3"/>
  <c r="W46" i="3"/>
  <c r="W38" i="3"/>
  <c r="W30" i="3"/>
  <c r="W22" i="3"/>
  <c r="W14" i="3"/>
  <c r="W6" i="3"/>
  <c r="AA10" i="3"/>
  <c r="U49" i="3"/>
  <c r="U17" i="3"/>
  <c r="Y57" i="3"/>
  <c r="Y25" i="3"/>
  <c r="U58" i="3"/>
  <c r="T30" i="3"/>
  <c r="T22" i="3"/>
  <c r="T14" i="3"/>
  <c r="T6" i="3"/>
  <c r="O54" i="3"/>
  <c r="Z54" i="3" s="1"/>
  <c r="O46" i="3"/>
  <c r="Z46" i="3" s="1"/>
  <c r="O38" i="3"/>
  <c r="Z38" i="3" s="1"/>
  <c r="O30" i="3"/>
  <c r="Z30" i="3" s="1"/>
  <c r="O22" i="3"/>
  <c r="Z22" i="3" s="1"/>
  <c r="O14" i="3"/>
  <c r="Z14" i="3" s="1"/>
  <c r="O6" i="3"/>
  <c r="Z6" i="3" s="1"/>
  <c r="V54" i="3"/>
  <c r="V46" i="3"/>
  <c r="V38" i="3"/>
  <c r="V30" i="3"/>
  <c r="V21" i="3"/>
  <c r="V13" i="3"/>
  <c r="V5" i="3"/>
  <c r="W53" i="3"/>
  <c r="W45" i="3"/>
  <c r="W37" i="3"/>
  <c r="W29" i="3"/>
  <c r="W21" i="3"/>
  <c r="W13" i="3"/>
  <c r="W5" i="3"/>
  <c r="U53" i="3"/>
  <c r="U45" i="3"/>
  <c r="U37" i="3"/>
  <c r="U29" i="3"/>
  <c r="U21" i="3"/>
  <c r="U13" i="3"/>
  <c r="U5" i="3"/>
  <c r="U42" i="3"/>
  <c r="U10" i="3"/>
  <c r="Y50" i="3"/>
  <c r="Y18" i="3"/>
  <c r="T29" i="3"/>
  <c r="T21" i="3"/>
  <c r="T13" i="3"/>
  <c r="T5" i="3"/>
  <c r="O53" i="3"/>
  <c r="Z53" i="3" s="1"/>
  <c r="O45" i="3"/>
  <c r="Z45" i="3" s="1"/>
  <c r="Z37" i="3"/>
  <c r="O29" i="3"/>
  <c r="Z29" i="3" s="1"/>
  <c r="O21" i="3"/>
  <c r="Z21" i="3" s="1"/>
  <c r="O13" i="3"/>
  <c r="Z13" i="3" s="1"/>
  <c r="O5" i="3"/>
  <c r="Z5" i="3" s="1"/>
  <c r="V53" i="3"/>
  <c r="V45" i="3"/>
  <c r="V37" i="3"/>
  <c r="V29" i="3"/>
  <c r="V20" i="3"/>
  <c r="V12" i="3"/>
  <c r="V4" i="3"/>
  <c r="W52" i="3"/>
  <c r="W44" i="3"/>
  <c r="W36" i="3"/>
  <c r="W28" i="3"/>
  <c r="W20" i="3"/>
  <c r="W12" i="3"/>
  <c r="W4" i="3"/>
  <c r="U41" i="3"/>
  <c r="U9" i="3"/>
  <c r="Y49" i="3"/>
  <c r="Y17" i="3"/>
  <c r="U33" i="3"/>
  <c r="T36" i="3"/>
  <c r="T28" i="3"/>
  <c r="T20" i="3"/>
  <c r="T12" i="3"/>
  <c r="T4" i="3"/>
  <c r="O52" i="3"/>
  <c r="Z52" i="3" s="1"/>
  <c r="O44" i="3"/>
  <c r="Z44" i="3" s="1"/>
  <c r="O36" i="3"/>
  <c r="Z36" i="3" s="1"/>
  <c r="O28" i="3"/>
  <c r="Z28" i="3" s="1"/>
  <c r="O20" i="3"/>
  <c r="Z20" i="3" s="1"/>
  <c r="O12" i="3"/>
  <c r="Z12" i="3" s="1"/>
  <c r="O4" i="3"/>
  <c r="Z4" i="3" s="1"/>
  <c r="V52" i="3"/>
  <c r="V44" i="3"/>
  <c r="V36" i="3"/>
  <c r="V27" i="3"/>
  <c r="V19" i="3"/>
  <c r="V11" i="3"/>
  <c r="W3" i="3"/>
  <c r="W51" i="3"/>
  <c r="W43" i="3"/>
  <c r="W35" i="3"/>
  <c r="W27" i="3"/>
  <c r="W19" i="3"/>
  <c r="W11" i="3"/>
  <c r="V28" i="3"/>
  <c r="U34" i="3"/>
  <c r="Y42" i="3"/>
  <c r="Y10" i="3"/>
  <c r="W10" i="3"/>
  <c r="O58" i="3"/>
  <c r="Z58" i="3" s="1"/>
  <c r="AA34" i="3"/>
  <c r="V25" i="3"/>
  <c r="W57" i="3"/>
  <c r="W49" i="3"/>
  <c r="W41" i="3"/>
  <c r="W33" i="3"/>
  <c r="W17" i="3"/>
  <c r="W9" i="3"/>
  <c r="O57" i="3"/>
  <c r="Z57" i="3" s="1"/>
  <c r="O49" i="3"/>
  <c r="Z49" i="3" s="1"/>
  <c r="O41" i="3"/>
  <c r="Z41" i="3" s="1"/>
  <c r="O33" i="3"/>
  <c r="Z33" i="3" s="1"/>
  <c r="O25" i="3"/>
  <c r="Z25" i="3" s="1"/>
  <c r="O17" i="3"/>
  <c r="Z17" i="3" s="1"/>
  <c r="O9" i="3"/>
  <c r="Z9" i="3" s="1"/>
  <c r="AA57" i="3"/>
  <c r="AA49" i="3"/>
  <c r="AA41" i="3"/>
  <c r="AA33" i="3"/>
  <c r="AA25" i="3"/>
  <c r="AA17" i="3"/>
  <c r="AA9" i="3"/>
  <c r="W26" i="3"/>
  <c r="O50" i="3"/>
  <c r="Z50" i="3" s="1"/>
  <c r="AA26" i="3"/>
  <c r="U56" i="3"/>
  <c r="U48" i="3"/>
  <c r="U40" i="3"/>
  <c r="U32" i="3"/>
  <c r="U24" i="3"/>
  <c r="U16" i="3"/>
  <c r="U8" i="3"/>
  <c r="X56" i="3"/>
  <c r="X48" i="3"/>
  <c r="X40" i="3"/>
  <c r="X32" i="3"/>
  <c r="X24" i="3"/>
  <c r="X16" i="3"/>
  <c r="X8" i="3"/>
  <c r="Y56" i="3"/>
  <c r="Y48" i="3"/>
  <c r="Y40" i="3"/>
  <c r="Y32" i="3"/>
  <c r="Y24" i="3"/>
  <c r="Y16" i="3"/>
  <c r="Y8" i="3"/>
  <c r="AA56" i="3"/>
  <c r="AA48" i="3"/>
  <c r="AA40" i="3"/>
  <c r="AA32" i="3"/>
  <c r="AA24" i="3"/>
  <c r="AA16" i="3"/>
  <c r="AA8" i="3"/>
  <c r="O26" i="3"/>
  <c r="Z26" i="3" s="1"/>
  <c r="AA58" i="3"/>
  <c r="U55" i="3"/>
  <c r="U47" i="3"/>
  <c r="U39" i="3"/>
  <c r="U31" i="3"/>
  <c r="U23" i="3"/>
  <c r="U15" i="3"/>
  <c r="U7" i="3"/>
  <c r="X55" i="3"/>
  <c r="X47" i="3"/>
  <c r="X39" i="3"/>
  <c r="X31" i="3"/>
  <c r="X23" i="3"/>
  <c r="X15" i="3"/>
  <c r="X7" i="3"/>
  <c r="Y55" i="3"/>
  <c r="Y47" i="3"/>
  <c r="Y39" i="3"/>
  <c r="Y31" i="3"/>
  <c r="Y23" i="3"/>
  <c r="Y15" i="3"/>
  <c r="Y7" i="3"/>
  <c r="O23" i="3"/>
  <c r="Z23" i="3" s="1"/>
  <c r="O15" i="3"/>
  <c r="Z15" i="3" s="1"/>
  <c r="O7" i="3"/>
  <c r="Z7" i="3" s="1"/>
  <c r="AA55" i="3"/>
  <c r="AA47" i="3"/>
  <c r="AA39" i="3"/>
  <c r="AA31" i="3"/>
  <c r="AA23" i="3"/>
  <c r="AA15" i="3"/>
  <c r="AA7" i="3"/>
  <c r="V34" i="3"/>
  <c r="W50" i="3"/>
  <c r="U54" i="3"/>
  <c r="U46" i="3"/>
  <c r="U38" i="3"/>
  <c r="U30" i="3"/>
  <c r="U22" i="3"/>
  <c r="U14" i="3"/>
  <c r="U6" i="3"/>
  <c r="X54" i="3"/>
  <c r="X46" i="3"/>
  <c r="X38" i="3"/>
  <c r="X30" i="3"/>
  <c r="X22" i="3"/>
  <c r="X14" i="3"/>
  <c r="X6" i="3"/>
  <c r="Y54" i="3"/>
  <c r="Y46" i="3"/>
  <c r="Y38" i="3"/>
  <c r="Y30" i="3"/>
  <c r="Y22" i="3"/>
  <c r="Y14" i="3"/>
  <c r="Y6" i="3"/>
  <c r="AA54" i="3"/>
  <c r="AA46" i="3"/>
  <c r="AA38" i="3"/>
  <c r="AA30" i="3"/>
  <c r="AA22" i="3"/>
  <c r="AA14" i="3"/>
  <c r="AA6" i="3"/>
  <c r="W42" i="3"/>
  <c r="O34" i="3"/>
  <c r="Z34" i="3" s="1"/>
  <c r="AA42" i="3"/>
  <c r="X53" i="3"/>
  <c r="X45" i="3"/>
  <c r="X37" i="3"/>
  <c r="X29" i="3"/>
  <c r="X21" i="3"/>
  <c r="X13" i="3"/>
  <c r="X5" i="3"/>
  <c r="Y53" i="3"/>
  <c r="Y45" i="3"/>
  <c r="Y37" i="3"/>
  <c r="Y29" i="3"/>
  <c r="Y21" i="3"/>
  <c r="Y13" i="3"/>
  <c r="Y5" i="3"/>
  <c r="AA53" i="3"/>
  <c r="AA45" i="3"/>
  <c r="AA37" i="3"/>
  <c r="AA29" i="3"/>
  <c r="AA21" i="3"/>
  <c r="AA13" i="3"/>
  <c r="AA5" i="3"/>
  <c r="V58" i="3"/>
  <c r="AA50" i="3"/>
  <c r="U52" i="3"/>
  <c r="U44" i="3"/>
  <c r="U36" i="3"/>
  <c r="U28" i="3"/>
  <c r="U20" i="3"/>
  <c r="U12" i="3"/>
  <c r="U4" i="3"/>
  <c r="X52" i="3"/>
  <c r="X44" i="3"/>
  <c r="X36" i="3"/>
  <c r="X28" i="3"/>
  <c r="X20" i="3"/>
  <c r="X12" i="3"/>
  <c r="X4" i="3"/>
  <c r="Y52" i="3"/>
  <c r="Y44" i="3"/>
  <c r="Y36" i="3"/>
  <c r="Y28" i="3"/>
  <c r="Y20" i="3"/>
  <c r="Y12" i="3"/>
  <c r="Y4" i="3"/>
  <c r="AA52" i="3"/>
  <c r="AA44" i="3"/>
  <c r="AA36" i="3"/>
  <c r="AA28" i="3"/>
  <c r="AA20" i="3"/>
  <c r="AA12" i="3"/>
  <c r="AA4" i="3"/>
  <c r="W18" i="3"/>
  <c r="AA18" i="3"/>
  <c r="U3" i="3"/>
  <c r="U51" i="3"/>
  <c r="U43" i="3"/>
  <c r="U35" i="3"/>
  <c r="U27" i="3"/>
  <c r="U19" i="3"/>
  <c r="X3" i="3"/>
  <c r="X51" i="3"/>
  <c r="X43" i="3"/>
  <c r="X35" i="3"/>
  <c r="X27" i="3"/>
  <c r="X19" i="3"/>
  <c r="X11" i="3"/>
  <c r="Y3" i="3"/>
  <c r="Y51" i="3"/>
  <c r="Y43" i="3"/>
  <c r="Y35" i="3"/>
  <c r="Y27" i="3"/>
  <c r="Y19" i="3"/>
  <c r="AA3" i="3"/>
  <c r="AA51" i="3"/>
  <c r="AA43" i="3"/>
  <c r="AA35" i="3"/>
  <c r="AA27" i="3"/>
  <c r="AA19" i="3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</calcChain>
</file>

<file path=xl/sharedStrings.xml><?xml version="1.0" encoding="utf-8"?>
<sst xmlns="http://schemas.openxmlformats.org/spreadsheetml/2006/main" count="343" uniqueCount="192">
  <si>
    <t>id</t>
  </si>
  <si>
    <t>y</t>
  </si>
  <si>
    <t>varchar(100)</t>
    <phoneticPr fontId="2" type="noConversion"/>
  </si>
  <si>
    <t>varchar(8)</t>
    <phoneticPr fontId="2" type="noConversion"/>
  </si>
  <si>
    <t>varchar(50)</t>
    <phoneticPr fontId="2" type="noConversion"/>
  </si>
  <si>
    <t>y</t>
    <phoneticPr fontId="2" type="noConversion"/>
  </si>
  <si>
    <t>Type</t>
    <phoneticPr fontId="2" type="noConversion"/>
  </si>
  <si>
    <t>IS  NULL</t>
    <phoneticPr fontId="2" type="noConversion"/>
  </si>
  <si>
    <t>Default Value</t>
    <phoneticPr fontId="2" type="noConversion"/>
  </si>
  <si>
    <t>Column Description</t>
    <phoneticPr fontId="2" type="noConversion"/>
  </si>
  <si>
    <t>Permission</t>
    <phoneticPr fontId="2" type="noConversion"/>
  </si>
  <si>
    <t>bigint(19)</t>
    <phoneticPr fontId="2" type="noConversion"/>
  </si>
  <si>
    <t>remark</t>
    <phoneticPr fontId="2" type="noConversion"/>
  </si>
  <si>
    <t>Table</t>
    <phoneticPr fontId="2" type="noConversion"/>
  </si>
  <si>
    <t>Column</t>
    <phoneticPr fontId="2" type="noConversion"/>
  </si>
  <si>
    <t>varchar(20)</t>
    <phoneticPr fontId="2" type="noConversion"/>
  </si>
  <si>
    <t>int(8)</t>
    <phoneticPr fontId="2" type="noConversion"/>
  </si>
  <si>
    <t>int(3)</t>
    <phoneticPr fontId="2" type="noConversion"/>
  </si>
  <si>
    <t>varchar(255)</t>
    <phoneticPr fontId="2" type="noConversion"/>
  </si>
  <si>
    <t>permission name</t>
    <phoneticPr fontId="2" type="noConversion"/>
  </si>
  <si>
    <t>permission code</t>
    <phoneticPr fontId="2" type="noConversion"/>
  </si>
  <si>
    <t>permission url</t>
    <phoneticPr fontId="2" type="noConversion"/>
  </si>
  <si>
    <t>permission level</t>
    <phoneticPr fontId="2" type="noConversion"/>
  </si>
  <si>
    <t>permission sort</t>
    <phoneticPr fontId="2" type="noConversion"/>
  </si>
  <si>
    <t>parent permission id</t>
    <phoneticPr fontId="2" type="noConversion"/>
  </si>
  <si>
    <t>site type</t>
    <phoneticPr fontId="2" type="noConversion"/>
  </si>
  <si>
    <t>permission remark</t>
    <phoneticPr fontId="2" type="noConversion"/>
  </si>
  <si>
    <t>Role</t>
    <phoneticPr fontId="2" type="noConversion"/>
  </si>
  <si>
    <t>role_code</t>
    <phoneticPr fontId="2" type="noConversion"/>
  </si>
  <si>
    <t>role_name</t>
    <phoneticPr fontId="2" type="noConversion"/>
  </si>
  <si>
    <t>parent_id</t>
    <phoneticPr fontId="2" type="noConversion"/>
  </si>
  <si>
    <t>role_type</t>
    <phoneticPr fontId="2" type="noConversion"/>
  </si>
  <si>
    <t>role remark</t>
    <phoneticPr fontId="2" type="noConversion"/>
  </si>
  <si>
    <t>role name</t>
    <phoneticPr fontId="2" type="noConversion"/>
  </si>
  <si>
    <t>role code</t>
    <phoneticPr fontId="2" type="noConversion"/>
  </si>
  <si>
    <t>parent role id</t>
    <phoneticPr fontId="2" type="noConversion"/>
  </si>
  <si>
    <t>role type</t>
    <phoneticPr fontId="2" type="noConversion"/>
  </si>
  <si>
    <t>varchar(25)</t>
    <phoneticPr fontId="2" type="noConversion"/>
  </si>
  <si>
    <t>Pk</t>
    <phoneticPr fontId="2" type="noConversion"/>
  </si>
  <si>
    <t>Role Permission</t>
    <phoneticPr fontId="2" type="noConversion"/>
  </si>
  <si>
    <t>role_id</t>
    <phoneticPr fontId="2" type="noConversion"/>
  </si>
  <si>
    <t>permission_id</t>
    <phoneticPr fontId="2" type="noConversion"/>
  </si>
  <si>
    <t>site_code</t>
    <phoneticPr fontId="2" type="noConversion"/>
  </si>
  <si>
    <t>role id</t>
    <phoneticPr fontId="2" type="noConversion"/>
  </si>
  <si>
    <t>permission id</t>
    <phoneticPr fontId="2" type="noConversion"/>
  </si>
  <si>
    <t>User</t>
    <phoneticPr fontId="2" type="noConversion"/>
  </si>
  <si>
    <t>account</t>
    <phoneticPr fontId="2" type="noConversion"/>
  </si>
  <si>
    <t>password</t>
    <phoneticPr fontId="2" type="noConversion"/>
  </si>
  <si>
    <t>real_name</t>
    <phoneticPr fontId="2" type="noConversion"/>
  </si>
  <si>
    <t>email</t>
    <phoneticPr fontId="2" type="noConversion"/>
  </si>
  <si>
    <t>mobile</t>
    <phoneticPr fontId="2" type="noConversion"/>
  </si>
  <si>
    <t>salt</t>
    <phoneticPr fontId="2" type="noConversion"/>
  </si>
  <si>
    <t>user login account</t>
    <phoneticPr fontId="2" type="noConversion"/>
  </si>
  <si>
    <t>user login password</t>
    <phoneticPr fontId="2" type="noConversion"/>
  </si>
  <si>
    <t>user real name</t>
    <phoneticPr fontId="2" type="noConversion"/>
  </si>
  <si>
    <t>user email</t>
    <phoneticPr fontId="2" type="noConversion"/>
  </si>
  <si>
    <t>user mobile</t>
    <phoneticPr fontId="2" type="noConversion"/>
  </si>
  <si>
    <t xml:space="preserve">salt code </t>
    <phoneticPr fontId="2" type="noConversion"/>
  </si>
  <si>
    <t>int(15)</t>
    <phoneticPr fontId="2" type="noConversion"/>
  </si>
  <si>
    <t>User Role</t>
    <phoneticPr fontId="2" type="noConversion"/>
  </si>
  <si>
    <t>user_id</t>
    <phoneticPr fontId="2" type="noConversion"/>
  </si>
  <si>
    <t>user id</t>
    <phoneticPr fontId="2" type="noConversion"/>
  </si>
  <si>
    <t>name</t>
    <phoneticPr fontId="2" type="noConversion"/>
  </si>
  <si>
    <t>code</t>
    <phoneticPr fontId="2" type="noConversion"/>
  </si>
  <si>
    <t>url</t>
    <phoneticPr fontId="2" type="noConversion"/>
  </si>
  <si>
    <t>lev</t>
    <phoneticPr fontId="2" type="noConversion"/>
  </si>
  <si>
    <t>sort</t>
    <phoneticPr fontId="2" type="noConversion"/>
  </si>
  <si>
    <t>fa</t>
    <phoneticPr fontId="2" type="noConversion"/>
  </si>
  <si>
    <t>url</t>
    <phoneticPr fontId="5" type="noConversion"/>
  </si>
  <si>
    <t>lev</t>
    <phoneticPr fontId="5" type="noConversion"/>
  </si>
  <si>
    <t>GENERAL</t>
    <phoneticPr fontId="5" type="noConversion"/>
  </si>
  <si>
    <t>fa fa-home</t>
  </si>
  <si>
    <t>production/index.html</t>
  </si>
  <si>
    <t>production/index2.html</t>
    <phoneticPr fontId="5" type="noConversion"/>
  </si>
  <si>
    <t>production/index3.html</t>
    <phoneticPr fontId="5" type="noConversion"/>
  </si>
  <si>
    <t>Forms</t>
    <phoneticPr fontId="5" type="noConversion"/>
  </si>
  <si>
    <t>fa fa-edit</t>
  </si>
  <si>
    <t>General Form</t>
    <phoneticPr fontId="5" type="noConversion"/>
  </si>
  <si>
    <t>production/form.html</t>
  </si>
  <si>
    <t>Advanced Acomponents</t>
    <phoneticPr fontId="5" type="noConversion"/>
  </si>
  <si>
    <t>production/form_advanced.html</t>
  </si>
  <si>
    <t>Form Validation</t>
    <phoneticPr fontId="5" type="noConversion"/>
  </si>
  <si>
    <t>production/form_validation.html</t>
  </si>
  <si>
    <t>Form Wizard</t>
    <phoneticPr fontId="5" type="noConversion"/>
  </si>
  <si>
    <t>production/form_wizards.html</t>
  </si>
  <si>
    <t>Form Upload</t>
    <phoneticPr fontId="5" type="noConversion"/>
  </si>
  <si>
    <t>production/form_upload.html</t>
  </si>
  <si>
    <t>Form Buttons</t>
    <phoneticPr fontId="5" type="noConversion"/>
  </si>
  <si>
    <t>production/form_buttons.html</t>
  </si>
  <si>
    <t>UI Elements</t>
    <phoneticPr fontId="5" type="noConversion"/>
  </si>
  <si>
    <t>fa fa-desktop</t>
  </si>
  <si>
    <t>General Elements</t>
    <phoneticPr fontId="5" type="noConversion"/>
  </si>
  <si>
    <t>production/general_elements.html</t>
  </si>
  <si>
    <t>Media Gallery</t>
    <phoneticPr fontId="5" type="noConversion"/>
  </si>
  <si>
    <t>production/media_gallery.html</t>
  </si>
  <si>
    <t>Typography</t>
    <phoneticPr fontId="5" type="noConversion"/>
  </si>
  <si>
    <t>production/typography.html</t>
  </si>
  <si>
    <t>Lcons</t>
    <phoneticPr fontId="5" type="noConversion"/>
  </si>
  <si>
    <t>production/icons.html</t>
  </si>
  <si>
    <t>Glyphicons</t>
    <phoneticPr fontId="5" type="noConversion"/>
  </si>
  <si>
    <t>production/glyphicons.html</t>
  </si>
  <si>
    <t>Widegets</t>
    <phoneticPr fontId="5" type="noConversion"/>
  </si>
  <si>
    <t>production/widgets.html</t>
  </si>
  <si>
    <t>Invoice</t>
    <phoneticPr fontId="5" type="noConversion"/>
  </si>
  <si>
    <t>production/invoice.html</t>
  </si>
  <si>
    <t>Inbox</t>
    <phoneticPr fontId="5" type="noConversion"/>
  </si>
  <si>
    <t>production/inbox.html</t>
  </si>
  <si>
    <t>Calendar</t>
    <phoneticPr fontId="5" type="noConversion"/>
  </si>
  <si>
    <t>production/calendar.html</t>
  </si>
  <si>
    <t>Tables</t>
    <phoneticPr fontId="5" type="noConversion"/>
  </si>
  <si>
    <t>fa fa-table</t>
  </si>
  <si>
    <t>production/tables.html</t>
  </si>
  <si>
    <t>Tables Dynamic</t>
    <phoneticPr fontId="5" type="noConversion"/>
  </si>
  <si>
    <t>production/tables_dynamic.html</t>
  </si>
  <si>
    <t>Data Presentation</t>
    <phoneticPr fontId="5" type="noConversion"/>
  </si>
  <si>
    <t>fa fa-bar-chart-o</t>
    <phoneticPr fontId="5" type="noConversion"/>
  </si>
  <si>
    <t>Chart JS</t>
    <phoneticPr fontId="5" type="noConversion"/>
  </si>
  <si>
    <t>production/chartjs.html</t>
  </si>
  <si>
    <t>Chart JS2</t>
    <phoneticPr fontId="5" type="noConversion"/>
  </si>
  <si>
    <t>production/chartjs2.html</t>
  </si>
  <si>
    <t>Moris JS</t>
    <phoneticPr fontId="5" type="noConversion"/>
  </si>
  <si>
    <t>production/morisjs.html</t>
  </si>
  <si>
    <t>Echarts</t>
    <phoneticPr fontId="5" type="noConversion"/>
  </si>
  <si>
    <t>production/echarts.html</t>
  </si>
  <si>
    <t>Others Charts</t>
    <phoneticPr fontId="5" type="noConversion"/>
  </si>
  <si>
    <t>production/other_charts.html</t>
  </si>
  <si>
    <t>Layouts</t>
    <phoneticPr fontId="5" type="noConversion"/>
  </si>
  <si>
    <t>fa fa-clone</t>
  </si>
  <si>
    <t>Fixed Sidebar</t>
    <phoneticPr fontId="5" type="noConversion"/>
  </si>
  <si>
    <t>production/fixed_sidebar.html</t>
  </si>
  <si>
    <t>Fixed Footer</t>
    <phoneticPr fontId="5" type="noConversion"/>
  </si>
  <si>
    <t>production/fixed_footer.html</t>
  </si>
  <si>
    <t>LIVE  ON</t>
    <phoneticPr fontId="5" type="noConversion"/>
  </si>
  <si>
    <t>Additional Pages</t>
    <phoneticPr fontId="5" type="noConversion"/>
  </si>
  <si>
    <t>fa fa-bug</t>
  </si>
  <si>
    <t>E-commerce</t>
    <phoneticPr fontId="5" type="noConversion"/>
  </si>
  <si>
    <t>production/e_commerce.html</t>
  </si>
  <si>
    <t>Projects</t>
    <phoneticPr fontId="5" type="noConversion"/>
  </si>
  <si>
    <t>production/projects.html</t>
  </si>
  <si>
    <t>Project Detail</t>
    <phoneticPr fontId="5" type="noConversion"/>
  </si>
  <si>
    <t>production/project_detail.html</t>
  </si>
  <si>
    <t>Contacts</t>
    <phoneticPr fontId="5" type="noConversion"/>
  </si>
  <si>
    <t>production/contacts.html</t>
  </si>
  <si>
    <t>Profile</t>
    <phoneticPr fontId="5" type="noConversion"/>
  </si>
  <si>
    <t>production/profile.html</t>
  </si>
  <si>
    <t>Extras</t>
    <phoneticPr fontId="5" type="noConversion"/>
  </si>
  <si>
    <t>fa fa-windows</t>
  </si>
  <si>
    <t>403  Error</t>
    <phoneticPr fontId="5" type="noConversion"/>
  </si>
  <si>
    <t>production/page_403.html</t>
    <phoneticPr fontId="5" type="noConversion"/>
  </si>
  <si>
    <t>404 Error</t>
    <phoneticPr fontId="5" type="noConversion"/>
  </si>
  <si>
    <t>production/page_404.html</t>
    <phoneticPr fontId="5" type="noConversion"/>
  </si>
  <si>
    <t>500 Error</t>
    <phoneticPr fontId="5" type="noConversion"/>
  </si>
  <si>
    <t>production/page_500.html</t>
    <phoneticPr fontId="5" type="noConversion"/>
  </si>
  <si>
    <t>Plain Page</t>
    <phoneticPr fontId="5" type="noConversion"/>
  </si>
  <si>
    <t>production/plain_page.html</t>
  </si>
  <si>
    <t>Login Page</t>
    <phoneticPr fontId="5" type="noConversion"/>
  </si>
  <si>
    <t>production/login.html</t>
    <phoneticPr fontId="5" type="noConversion"/>
  </si>
  <si>
    <t>Pricing Tables</t>
    <phoneticPr fontId="5" type="noConversion"/>
  </si>
  <si>
    <t>production/pricing_tables.html</t>
  </si>
  <si>
    <t>Multilevel Menu</t>
    <phoneticPr fontId="5" type="noConversion"/>
  </si>
  <si>
    <t>fa fa-sitemap</t>
  </si>
  <si>
    <t>Level  One</t>
    <phoneticPr fontId="5" type="noConversion"/>
  </si>
  <si>
    <t>pricing_tables.html#level1_1</t>
  </si>
  <si>
    <t>Level One</t>
    <phoneticPr fontId="5" type="noConversion"/>
  </si>
  <si>
    <t>Level Two</t>
    <phoneticPr fontId="5" type="noConversion"/>
  </si>
  <si>
    <t>production/level2.html</t>
  </si>
  <si>
    <t>production/level2.html#level2_1</t>
  </si>
  <si>
    <t>production/level2.html#level2_2</t>
    <phoneticPr fontId="5" type="noConversion"/>
  </si>
  <si>
    <t>production/level2.html#level1_2</t>
  </si>
  <si>
    <t>Landing Page</t>
    <phoneticPr fontId="5" type="noConversion"/>
  </si>
  <si>
    <t>fa fa-laptop</t>
  </si>
  <si>
    <t>id</t>
    <phoneticPr fontId="2" type="noConversion"/>
  </si>
  <si>
    <t>lev0 name</t>
    <phoneticPr fontId="5" type="noConversion"/>
  </si>
  <si>
    <t>lev1  name</t>
    <phoneticPr fontId="5" type="noConversion"/>
  </si>
  <si>
    <t>lev2 name</t>
    <phoneticPr fontId="5" type="noConversion"/>
  </si>
  <si>
    <t>lev3  name</t>
    <phoneticPr fontId="5" type="noConversion"/>
  </si>
  <si>
    <t>Home</t>
    <phoneticPr fontId="5" type="noConversion"/>
  </si>
  <si>
    <t>Dashboard</t>
    <phoneticPr fontId="5" type="noConversion"/>
  </si>
  <si>
    <t>Dashboard2</t>
    <phoneticPr fontId="5" type="noConversion"/>
  </si>
  <si>
    <t>Dashboard3</t>
    <phoneticPr fontId="5" type="noConversion"/>
  </si>
  <si>
    <t>dubbo-nacos-consumer</t>
    <phoneticPr fontId="2" type="noConversion"/>
  </si>
  <si>
    <t>customer</t>
    <phoneticPr fontId="2" type="noConversion"/>
  </si>
  <si>
    <t>System Admin Role</t>
    <phoneticPr fontId="2" type="noConversion"/>
  </si>
  <si>
    <t>System Customer Role</t>
    <phoneticPr fontId="2" type="noConversion"/>
  </si>
  <si>
    <t>admin</t>
    <phoneticPr fontId="2" type="noConversion"/>
  </si>
  <si>
    <t>permission_name</t>
    <phoneticPr fontId="2" type="noConversion"/>
  </si>
  <si>
    <t>varchar(200)</t>
    <phoneticPr fontId="2" type="noConversion"/>
  </si>
  <si>
    <t>dn_permission</t>
    <phoneticPr fontId="2" type="noConversion"/>
  </si>
  <si>
    <t>dn_role</t>
    <phoneticPr fontId="2" type="noConversion"/>
  </si>
  <si>
    <t>dn_role_permission</t>
    <phoneticPr fontId="2" type="noConversion"/>
  </si>
  <si>
    <t>dn_user</t>
    <phoneticPr fontId="2" type="noConversion"/>
  </si>
  <si>
    <t>dn_user_role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</si>
</sst>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0" fillId="6" borderId="0" xfId="0" applyFill="1" applyAlignment="1">
      <alignment vertical="center"/>
    </xf>
    <xf numFmtId="0" fontId="3" fillId="0" borderId="0" xfId="0" applyFont="1"/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30"/>
  <sheetViews>
    <sheetView zoomScaleNormal="100" workbookViewId="0">
      <selection activeCell="G5" sqref="G5:G52"/>
    </sheetView>
  </sheetViews>
  <sheetFormatPr baseColWidth="10" defaultColWidth="8.6640625" defaultRowHeight="16"/>
  <cols>
    <col min="1" max="1" width="19.6640625" style="1" bestFit="1" customWidth="1"/>
    <col min="2" max="2" width="15.33203125" style="1" bestFit="1" customWidth="1"/>
    <col min="3" max="3" width="15.83203125" style="2" bestFit="1" customWidth="1"/>
    <col min="4" max="4" width="13.33203125" style="2" bestFit="1" customWidth="1"/>
    <col min="5" max="5" width="44.83203125" style="1" bestFit="1" customWidth="1"/>
    <col min="6" max="6" width="3.6640625" style="1" customWidth="1"/>
    <col min="7" max="7" width="83" style="15" customWidth="1"/>
    <col min="8" max="16384" width="8.6640625" style="1"/>
  </cols>
  <sheetData>
    <row r="3" spans="1:7">
      <c r="A3" s="28"/>
      <c r="B3" s="28"/>
      <c r="C3" s="28"/>
      <c r="D3" s="28"/>
      <c r="E3" s="28"/>
    </row>
    <row r="4" spans="1:7">
      <c r="A4" s="3" t="s">
        <v>13</v>
      </c>
      <c r="B4" s="4" t="s">
        <v>187</v>
      </c>
      <c r="C4" s="5" t="s">
        <v>10</v>
      </c>
    </row>
    <row r="5" spans="1:7">
      <c r="A5" s="6" t="s">
        <v>14</v>
      </c>
      <c r="B5" s="6" t="s">
        <v>6</v>
      </c>
      <c r="C5" s="6" t="s">
        <v>7</v>
      </c>
      <c r="D5" s="6" t="s">
        <v>8</v>
      </c>
      <c r="E5" s="6" t="s">
        <v>9</v>
      </c>
      <c r="F5" s="7"/>
      <c r="G5" s="15" t="str">
        <f>IF(
    A5="Column",
    "CREATE TABLE `"
        &amp; LOOKUP(1,0/($A$4:A5="Table"),$B$4:B5)
            &amp; "` (",
    ""
)
&amp;
IF(
    AND( A4="", A3&lt;&gt;"", A1&lt;&gt;""),
    ") ENGINE=InnoDB DEFAULT CHARSET=utf8mb4 COMMENT='"
        &amp; LOOKUP(1,0/($A$4:A4="Table"),$C$4:C4)
            &amp; "';",
    ""
)
&amp;
IF(
    AND( A5&lt;&gt;"", A5&lt;&gt;"Table", A5&lt;&gt;"Column"),
    (
        "   `" &amp; A5
            &amp;"` " &amp; B5
            &amp; " " &amp; IF(C5="y",""," NOT NULL ")
            &amp; IF(D5&lt;&gt;""," DEFAULT " &amp; D5 &amp;"","")
            &amp;" COMMENT '" &amp; E5 &amp;"',"),
    ""
)
&amp;
(
    IF(
        AND( A5="", A4&lt;&gt;""),
        "   PRIMARY KEY(`"
            &amp; LOOKUP(1,0/($E$4:E4="Pk"),$A$4:A4)
                &amp; "`)",
    ""
    )
)</f>
        <v>CREATE TABLE `dn_permission` (</v>
      </c>
    </row>
    <row r="6" spans="1:7">
      <c r="A6" s="8" t="s">
        <v>0</v>
      </c>
      <c r="B6" s="12" t="s">
        <v>11</v>
      </c>
      <c r="C6" s="9"/>
      <c r="D6" s="9"/>
      <c r="E6" s="12" t="s">
        <v>38</v>
      </c>
      <c r="F6" s="10"/>
      <c r="G6" s="15" t="str">
        <f>IF(
    A6="Column",
    "CREATE TABLE `"
        &amp; LOOKUP(1,0/($A$4:A6="Table"),$B$4:B6)
            &amp; "` (",
    ""
)
&amp;
IF(
    AND( A5="", A4&lt;&gt;"", A2&lt;&gt;""),
    ") ENGINE=InnoDB DEFAULT CHARSET=utf8mb4 COMMENT='"
        &amp; LOOKUP(1,0/($A$4:A5="Table"),$C$4:C5)
            &amp; "';",
    ""
)
&amp;
IF(
    AND( A6&lt;&gt;"", A6&lt;&gt;"Table", A6&lt;&gt;"Column"),
    (
        "   `" &amp; A6
            &amp;"` " &amp; B6
            &amp; " " &amp; IF(C6="y",""," NOT NULL ")
            &amp; IF(D6&lt;&gt;""," DEFAULT " &amp; D6 &amp;"","")
            &amp;" COMMENT '" &amp; E6 &amp;"',"),
    ""
)
&amp;
(
    IF(
        AND( A6="", A5&lt;&gt;""),
        "   PRIMARY KEY(`"
            &amp; LOOKUP(1,0/($E$4:E5="Pk"),$A$4:A5)
                &amp; "`)",
    ""
    )
)</f>
        <v xml:space="preserve">   `id` bigint(19)  NOT NULL  COMMENT 'Pk',</v>
      </c>
    </row>
    <row r="7" spans="1:7">
      <c r="A7" s="12" t="s">
        <v>62</v>
      </c>
      <c r="B7" s="12" t="s">
        <v>15</v>
      </c>
      <c r="C7" s="9"/>
      <c r="D7" s="9"/>
      <c r="E7" s="12" t="s">
        <v>19</v>
      </c>
      <c r="F7" s="10"/>
      <c r="G7" s="15" t="str">
        <f>IF(
    A7="Column",
    "CREATE TABLE `"
        &amp; LOOKUP(1,0/($A$4:A7="Table"),$B$4:B7)
            &amp; "` (",
    ""
)
&amp;
IF(
    AND( A6="", A5&lt;&gt;"", A3&lt;&gt;""),
    ") ENGINE=InnoDB DEFAULT CHARSET=utf8mb4 COMMENT='"
        &amp; LOOKUP(1,0/($A$4:A6="Table"),$C$4:C6)
            &amp; "';",
    ""
)
&amp;
IF(
    AND( A7&lt;&gt;"", A7&lt;&gt;"Table", A7&lt;&gt;"Column"),
    (
        "   `" &amp; A7
            &amp;"` " &amp; B7
            &amp; " " &amp; IF(C7="y",""," NOT NULL ")
            &amp; IF(D7&lt;&gt;""," DEFAULT " &amp; D7 &amp;"","")
            &amp;" COMMENT '" &amp; E7 &amp;"',"),
    ""
)
&amp;
(
    IF(
        AND( A7="", A6&lt;&gt;""),
        "   PRIMARY KEY(`"
            &amp; LOOKUP(1,0/($E$4:E6="Pk"),$A$4:A6)
                &amp; "`)",
    ""
    )
)</f>
        <v xml:space="preserve">   `name` varchar(20)  NOT NULL  COMMENT 'permission name',</v>
      </c>
    </row>
    <row r="8" spans="1:7">
      <c r="A8" s="12" t="s">
        <v>67</v>
      </c>
      <c r="B8" s="12" t="s">
        <v>15</v>
      </c>
      <c r="C8" s="13" t="s">
        <v>5</v>
      </c>
      <c r="D8" s="9"/>
      <c r="E8" s="12" t="s">
        <v>20</v>
      </c>
      <c r="F8" s="10"/>
      <c r="G8" s="15" t="str">
        <f>IF(
    A8="Column",
    "CREATE TABLE `"
        &amp; LOOKUP(1,0/($A$4:A8="Table"),$B$4:B8)
            &amp; "` (",
    ""
)
&amp;
IF(
    AND( A7="", A6&lt;&gt;"", A4&lt;&gt;""),
    ") ENGINE=InnoDB DEFAULT CHARSET=utf8mb4 COMMENT='"
        &amp; LOOKUP(1,0/($A$4:A7="Table"),$C$4:C7)
            &amp; "';",
    ""
)
&amp;
IF(
    AND( A8&lt;&gt;"", A8&lt;&gt;"Table", A8&lt;&gt;"Column"),
    (
        "   `" &amp; A8
            &amp;"` " &amp; B8
            &amp; " " &amp; IF(C8="y",""," NOT NULL ")
            &amp; IF(D8&lt;&gt;""," DEFAULT " &amp; D8 &amp;"","")
            &amp;" COMMENT '" &amp; E8 &amp;"',"),
    ""
)
&amp;
(
    IF(
        AND( A8="", A7&lt;&gt;""),
        "   PRIMARY KEY(`"
            &amp; LOOKUP(1,0/($E$4:E7="Pk"),$A$4:A7)
                &amp; "`)",
    ""
    )
)</f>
        <v xml:space="preserve">   `fa` varchar(20)  COMMENT 'permission code',</v>
      </c>
    </row>
    <row r="9" spans="1:7">
      <c r="A9" s="12" t="s">
        <v>64</v>
      </c>
      <c r="B9" s="12" t="s">
        <v>2</v>
      </c>
      <c r="C9" s="13" t="s">
        <v>5</v>
      </c>
      <c r="D9" s="9"/>
      <c r="E9" s="12" t="s">
        <v>21</v>
      </c>
      <c r="F9" s="10"/>
      <c r="G9" s="15" t="str">
        <f>IF(
    A9="Column",
    "CREATE TABLE `"
        &amp; LOOKUP(1,0/($A$4:A9="Table"),$B$4:B9)
            &amp; "` (",
    ""
)
&amp;
IF(
    AND( A8="", A7&lt;&gt;"", A5&lt;&gt;""),
    ") ENGINE=InnoDB DEFAULT CHARSET=utf8mb4 COMMENT='"
        &amp; LOOKUP(1,0/($A$4:A8="Table"),$C$4:C8)
            &amp; "';",
    ""
)
&amp;
IF(
    AND( A9&lt;&gt;"", A9&lt;&gt;"Table", A9&lt;&gt;"Column"),
    (
        "   `" &amp; A9
            &amp;"` " &amp; B9
            &amp; " " &amp; IF(C9="y",""," NOT NULL ")
            &amp; IF(D9&lt;&gt;""," DEFAULT " &amp; D9 &amp;"","")
            &amp;" COMMENT '" &amp; E9 &amp;"',"),
    ""
)
&amp;
(
    IF(
        AND( A9="", A8&lt;&gt;""),
        "   PRIMARY KEY(`"
            &amp; LOOKUP(1,0/($E$4:E8="Pk"),$A$4:A8)
                &amp; "`)",
    ""
    )
)</f>
        <v xml:space="preserve">   `url` varchar(100)  COMMENT 'permission url',</v>
      </c>
    </row>
    <row r="10" spans="1:7">
      <c r="A10" s="12" t="s">
        <v>65</v>
      </c>
      <c r="B10" s="12" t="s">
        <v>17</v>
      </c>
      <c r="C10" s="9" t="s">
        <v>1</v>
      </c>
      <c r="D10" s="9"/>
      <c r="E10" s="12" t="s">
        <v>22</v>
      </c>
      <c r="F10" s="10"/>
      <c r="G10" s="15" t="str">
        <f>IF(
    A10="Column",
    "CREATE TABLE `"
        &amp; LOOKUP(1,0/($A$4:A10="Table"),$B$4:B10)
            &amp; "` (",
    ""
)
&amp;
IF(
    AND( A9="", A8&lt;&gt;"", A6&lt;&gt;""),
    ") ENGINE=InnoDB DEFAULT CHARSET=utf8mb4 COMMENT='"
        &amp; LOOKUP(1,0/($A$4:A9="Table"),$C$4:C9)
            &amp; "';",
    ""
)
&amp;
IF(
    AND( A10&lt;&gt;"", A10&lt;&gt;"Table", A10&lt;&gt;"Column"),
    (
        "   `" &amp; A10
            &amp;"` " &amp; B10
            &amp; " " &amp; IF(C10="y",""," NOT NULL ")
            &amp; IF(D10&lt;&gt;""," DEFAULT " &amp; D10 &amp;"","")
            &amp;" COMMENT '" &amp; E10 &amp;"',"),
    ""
)
&amp;
(
    IF(
        AND( A10="", A9&lt;&gt;""),
        "   PRIMARY KEY(`"
            &amp; LOOKUP(1,0/($E$4:E9="Pk"),$A$4:A9)
                &amp; "`)",
    ""
    )
)</f>
        <v xml:space="preserve">   `lev` int(3)  COMMENT 'permission level',</v>
      </c>
    </row>
    <row r="11" spans="1:7">
      <c r="A11" s="12" t="s">
        <v>66</v>
      </c>
      <c r="B11" s="12" t="s">
        <v>16</v>
      </c>
      <c r="C11" s="9" t="s">
        <v>1</v>
      </c>
      <c r="D11" s="9"/>
      <c r="E11" s="12" t="s">
        <v>23</v>
      </c>
      <c r="F11" s="10"/>
      <c r="G11" s="15" t="str">
        <f>IF(
    A11="Column",
    "CREATE TABLE `"
        &amp; LOOKUP(1,0/($A$4:A11="Table"),$B$4:B11)
            &amp; "` (",
    ""
)
&amp;
IF(
    AND( A10="", A9&lt;&gt;"", A7&lt;&gt;""),
    ") ENGINE=InnoDB DEFAULT CHARSET=utf8mb4 COMMENT='"
        &amp; LOOKUP(1,0/($A$4:A10="Table"),$C$4:C10)
            &amp; "';",
    ""
)
&amp;
IF(
    AND( A11&lt;&gt;"", A11&lt;&gt;"Table", A11&lt;&gt;"Column"),
    (
        "   `" &amp; A11
            &amp;"` " &amp; B11
            &amp; " " &amp; IF(C11="y",""," NOT NULL ")
            &amp; IF(D11&lt;&gt;""," DEFAULT " &amp; D11 &amp;"","")
            &amp;" COMMENT '" &amp; E11 &amp;"',"),
    ""
)
&amp;
(
    IF(
        AND( A11="", A10&lt;&gt;""),
        "   PRIMARY KEY(`"
            &amp; LOOKUP(1,0/($E$4:E10="Pk"),$A$4:A10)
                &amp; "`)",
    ""
    )
)</f>
        <v xml:space="preserve">   `sort` int(8)  COMMENT 'permission sort',</v>
      </c>
    </row>
    <row r="12" spans="1:7">
      <c r="A12" s="12" t="s">
        <v>30</v>
      </c>
      <c r="B12" s="12" t="s">
        <v>11</v>
      </c>
      <c r="C12" s="9" t="s">
        <v>1</v>
      </c>
      <c r="D12" s="9"/>
      <c r="E12" s="12" t="s">
        <v>24</v>
      </c>
      <c r="F12" s="10"/>
      <c r="G12" s="15" t="str">
        <f>IF(
    A12="Column",
    "CREATE TABLE `"
        &amp; LOOKUP(1,0/($A$4:A12="Table"),$B$4:B12)
            &amp; "` (",
    ""
)
&amp;
IF(
    AND( A11="", A10&lt;&gt;"", A8&lt;&gt;""),
    ") ENGINE=InnoDB DEFAULT CHARSET=utf8mb4 COMMENT='"
        &amp; LOOKUP(1,0/($A$4:A11="Table"),$C$4:C11)
            &amp; "';",
    ""
)
&amp;
IF(
    AND( A12&lt;&gt;"", A12&lt;&gt;"Table", A12&lt;&gt;"Column"),
    (
        "   `" &amp; A12
            &amp;"` " &amp; B12
            &amp; " " &amp; IF(C12="y",""," NOT NULL ")
            &amp; IF(D12&lt;&gt;""," DEFAULT " &amp; D12 &amp;"","")
            &amp;" COMMENT '" &amp; E12 &amp;"',"),
    ""
)
&amp;
(
    IF(
        AND( A12="", A11&lt;&gt;""),
        "   PRIMARY KEY(`"
            &amp; LOOKUP(1,0/($E$4:E11="Pk"),$A$4:A11)
                &amp; "`)",
    ""
    )
)</f>
        <v xml:space="preserve">   `parent_id` bigint(19)  COMMENT 'parent permission id',</v>
      </c>
    </row>
    <row r="13" spans="1:7">
      <c r="A13" s="12" t="s">
        <v>42</v>
      </c>
      <c r="B13" s="12" t="s">
        <v>15</v>
      </c>
      <c r="C13" s="13" t="s">
        <v>5</v>
      </c>
      <c r="D13" s="9"/>
      <c r="E13" s="12" t="s">
        <v>25</v>
      </c>
      <c r="F13" s="10"/>
      <c r="G13" s="15" t="str">
        <f>IF(
    A13="Column",
    "CREATE TABLE `"
        &amp; LOOKUP(1,0/($A$4:A13="Table"),$B$4:B13)
            &amp; "` (",
    ""
)
&amp;
IF(
    AND( A12="", A11&lt;&gt;"", A9&lt;&gt;""),
    ") ENGINE=InnoDB DEFAULT CHARSET=utf8mb4 COMMENT='"
        &amp; LOOKUP(1,0/($A$4:A12="Table"),$C$4:C12)
            &amp; "';",
    ""
)
&amp;
IF(
    AND( A13&lt;&gt;"", A13&lt;&gt;"Table", A13&lt;&gt;"Column"),
    (
        "   `" &amp; A13
            &amp;"` " &amp; B13
            &amp; " " &amp; IF(C13="y",""," NOT NULL ")
            &amp; IF(D13&lt;&gt;""," DEFAULT " &amp; D13 &amp;"","")
            &amp;" COMMENT '" &amp; E13 &amp;"',"),
    ""
)
&amp;
(
    IF(
        AND( A13="", A12&lt;&gt;""),
        "   PRIMARY KEY(`"
            &amp; LOOKUP(1,0/($E$4:E12="Pk"),$A$4:A12)
                &amp; "`)",
    ""
    )
)</f>
        <v xml:space="preserve">   `site_code` varchar(20)  COMMENT 'site type',</v>
      </c>
    </row>
    <row r="14" spans="1:7">
      <c r="A14" s="12" t="s">
        <v>12</v>
      </c>
      <c r="B14" s="12" t="s">
        <v>18</v>
      </c>
      <c r="C14" s="13" t="s">
        <v>5</v>
      </c>
      <c r="D14" s="9"/>
      <c r="E14" s="12" t="s">
        <v>26</v>
      </c>
      <c r="F14" s="10"/>
      <c r="G14" s="15" t="str">
        <f>IF(
    A14="Column",
    "CREATE TABLE `"
        &amp; LOOKUP(1,0/($A$4:A14="Table"),$B$4:B14)
            &amp; "` (",
    ""
)
&amp;
IF(
    AND( A13="", A12&lt;&gt;"", A10&lt;&gt;""),
    ") ENGINE=InnoDB DEFAULT CHARSET=utf8mb4 COMMENT='"
        &amp; LOOKUP(1,0/($A$4:A13="Table"),$C$4:C13)
            &amp; "';",
    ""
)
&amp;
IF(
    AND( A14&lt;&gt;"", A14&lt;&gt;"Table", A14&lt;&gt;"Column"),
    (
        "   `" &amp; A14
            &amp;"` " &amp; B14
            &amp; " " &amp; IF(C14="y",""," NOT NULL ")
            &amp; IF(D14&lt;&gt;""," DEFAULT " &amp; D14 &amp;"","")
            &amp;" COMMENT '" &amp; E14 &amp;"',"),
    ""
)
&amp;
(
    IF(
        AND( A14="", A13&lt;&gt;""),
        "   PRIMARY KEY(`"
            &amp; LOOKUP(1,0/($E$4:E13="Pk"),$A$4:A13)
                &amp; "`)",
    ""
    )
)</f>
        <v xml:space="preserve">   `remark` varchar(255)  COMMENT 'permission remark',</v>
      </c>
    </row>
    <row r="15" spans="1:7">
      <c r="A15" s="14"/>
      <c r="B15" s="14"/>
      <c r="C15" s="11"/>
      <c r="D15" s="11"/>
      <c r="E15" s="14"/>
      <c r="F15" s="10"/>
      <c r="G15" s="15" t="str">
        <f>IF(
    A15="Column",
    "CREATE TABLE `"
        &amp; LOOKUP(1,0/($A$4:A15="Table"),$B$4:B15)
            &amp; "` (",
    ""
)
&amp;
IF(
    AND( A14="", A13&lt;&gt;"", A11&lt;&gt;""),
    ") ENGINE=InnoDB DEFAULT CHARSET=utf8mb4 COMMENT='"
        &amp; LOOKUP(1,0/($A$4:A14="Table"),$C$4:C14)
            &amp; "';",
    ""
)
&amp;
IF(
    AND( A15&lt;&gt;"", A15&lt;&gt;"Table", A15&lt;&gt;"Column"),
    (
        "   `" &amp; A15
            &amp;"` " &amp; B15
            &amp; " " &amp; IF(C15="y",""," NOT NULL ")
            &amp; IF(D15&lt;&gt;""," DEFAULT " &amp; D15 &amp;"","")
            &amp;" COMMENT '" &amp; E15 &amp;"',"),
    ""
)
&amp;
(
    IF(
        AND( A15="", A14&lt;&gt;""),
        "   PRIMARY KEY(`"
            &amp; LOOKUP(1,0/($E$4:E14="Pk"),$A$4:A14)
                &amp; "`)",
    ""
    )
)</f>
        <v xml:space="preserve">   PRIMARY KEY(`id`)</v>
      </c>
    </row>
    <row r="16" spans="1:7">
      <c r="A16" s="14"/>
      <c r="B16" s="14"/>
      <c r="C16" s="11"/>
      <c r="D16" s="11"/>
      <c r="E16" s="14"/>
      <c r="F16" s="10"/>
      <c r="G16" s="15" t="str">
        <f>IF(
    A16="Column",
    "CREATE TABLE `"
        &amp; LOOKUP(1,0/($A$4:A16="Table"),$B$4:B16)
            &amp; "` (",
    ""
)
&amp;
IF(
    AND( A15="", A14&lt;&gt;"", A12&lt;&gt;""),
    ") ENGINE=InnoDB DEFAULT CHARSET=utf8mb4 COMMENT='"
        &amp; LOOKUP(1,0/($A$4:A15="Table"),$C$4:C15)
            &amp; "';",
    ""
)
&amp;
IF(
    AND( A16&lt;&gt;"", A16&lt;&gt;"Table", A16&lt;&gt;"Column"),
    (
        "   `" &amp; A16
            &amp;"` " &amp; B16
            &amp; " " &amp; IF(C16="y",""," NOT NULL ")
            &amp; IF(D16&lt;&gt;""," DEFAULT " &amp; D16 &amp;"","")
            &amp;" COMMENT '" &amp; E16 &amp;"',"),
    ""
)
&amp;
(
    IF(
        AND( A16="", A15&lt;&gt;""),
        "   PRIMARY KEY(`"
            &amp; LOOKUP(1,0/($E$4:E15="Pk"),$A$4:A15)
                &amp; "`)",
    ""
    )
)</f>
        <v>) ENGINE=InnoDB DEFAULT CHARSET=utf8mb4 COMMENT='Permission';</v>
      </c>
    </row>
    <row r="17" spans="1:7">
      <c r="A17" s="3" t="s">
        <v>13</v>
      </c>
      <c r="B17" s="4" t="s">
        <v>188</v>
      </c>
      <c r="C17" s="5" t="s">
        <v>27</v>
      </c>
      <c r="G17" s="15" t="str">
        <f>IF(
    A17="Column",
    "CREATE TABLE `"
        &amp; LOOKUP(1,0/($A$4:A17="Table"),$B$4:B17)
            &amp; "` (",
    ""
)
&amp;
IF(
    AND( A16="", A15&lt;&gt;"", A13&lt;&gt;""),
    ") ENGINE=InnoDB DEFAULT CHARSET=utf8mb4 COMMENT='"
        &amp; LOOKUP(1,0/($A$4:A16="Table"),$C$4:C16)
            &amp; "';",
    ""
)
&amp;
IF(
    AND( A17&lt;&gt;"", A17&lt;&gt;"Table", A17&lt;&gt;"Column"),
    (
        "   `" &amp; A17
            &amp;"` " &amp; B17
            &amp; " " &amp; IF(C17="y",""," NOT NULL ")
            &amp; IF(D17&lt;&gt;""," DEFAULT " &amp; D17 &amp;"","")
            &amp;" COMMENT '" &amp; E17 &amp;"',"),
    ""
)
&amp;
(
    IF(
        AND( A17="", A16&lt;&gt;""),
        "   PRIMARY KEY(`"
            &amp; LOOKUP(1,0/($E$4:E16="Pk"),$A$4:A16)
                &amp; "`)",
    ""
    )
)</f>
        <v/>
      </c>
    </row>
    <row r="18" spans="1:7">
      <c r="A18" s="6" t="s">
        <v>14</v>
      </c>
      <c r="B18" s="6" t="s">
        <v>6</v>
      </c>
      <c r="C18" s="6" t="s">
        <v>7</v>
      </c>
      <c r="D18" s="6" t="s">
        <v>8</v>
      </c>
      <c r="E18" s="6" t="s">
        <v>9</v>
      </c>
      <c r="F18" s="7"/>
      <c r="G18" s="15" t="str">
        <f>IF(
    A18="Column",
    "CREATE TABLE `"
        &amp; LOOKUP(1,0/($A$4:A18="Table"),$B$4:B18)
            &amp; "` (",
    ""
)
&amp;
IF(
    AND( A17="", A16&lt;&gt;"", A14&lt;&gt;""),
    ") ENGINE=InnoDB DEFAULT CHARSET=utf8mb4 COMMENT='"
        &amp; LOOKUP(1,0/($A$4:A17="Table"),$C$4:C17)
            &amp; "';",
    ""
)
&amp;
IF(
    AND( A18&lt;&gt;"", A18&lt;&gt;"Table", A18&lt;&gt;"Column"),
    (
        "   `" &amp; A18
            &amp;"` " &amp; B18
            &amp; " " &amp; IF(C18="y",""," NOT NULL ")
            &amp; IF(D18&lt;&gt;""," DEFAULT " &amp; D18 &amp;"","")
            &amp;" COMMENT '" &amp; E18 &amp;"',"),
    ""
)
&amp;
(
    IF(
        AND( A18="", A17&lt;&gt;""),
        "   PRIMARY KEY(`"
            &amp; LOOKUP(1,0/($E$4:E17="Pk"),$A$4:A17)
                &amp; "`)",
    ""
    )
)</f>
        <v>CREATE TABLE `dn_role` (</v>
      </c>
    </row>
    <row r="19" spans="1:7">
      <c r="A19" s="8" t="s">
        <v>0</v>
      </c>
      <c r="B19" s="12" t="s">
        <v>11</v>
      </c>
      <c r="C19" s="9"/>
      <c r="D19" s="9"/>
      <c r="E19" s="12" t="s">
        <v>38</v>
      </c>
      <c r="F19" s="10"/>
      <c r="G19" s="15" t="str">
        <f>IF(
    A19="Column",
    "CREATE TABLE `"
        &amp; LOOKUP(1,0/($A$4:A19="Table"),$B$4:B19)
            &amp; "` (",
    ""
)
&amp;
IF(
    AND( A18="", A17&lt;&gt;"", A15&lt;&gt;""),
    ") ENGINE=InnoDB DEFAULT CHARSET=utf8mb4 COMMENT='"
        &amp; LOOKUP(1,0/($A$4:A18="Table"),$C$4:C18)
            &amp; "';",
    ""
)
&amp;
IF(
    AND( A19&lt;&gt;"", A19&lt;&gt;"Table", A19&lt;&gt;"Column"),
    (
        "   `" &amp; A19
            &amp;"` " &amp; B19
            &amp; " " &amp; IF(C19="y",""," NOT NULL ")
            &amp; IF(D19&lt;&gt;""," DEFAULT " &amp; D19 &amp;"","")
            &amp;" COMMENT '" &amp; E19 &amp;"',"),
    ""
)
&amp;
(
    IF(
        AND( A19="", A18&lt;&gt;""),
        "   PRIMARY KEY(`"
            &amp; LOOKUP(1,0/($E$4:E18="Pk"),$A$4:A18)
                &amp; "`)",
    ""
    )
)</f>
        <v xml:space="preserve">   `id` bigint(19)  NOT NULL  COMMENT 'Pk',</v>
      </c>
    </row>
    <row r="20" spans="1:7">
      <c r="A20" s="12" t="s">
        <v>29</v>
      </c>
      <c r="B20" s="12" t="s">
        <v>15</v>
      </c>
      <c r="C20" s="9"/>
      <c r="D20" s="9"/>
      <c r="E20" s="12" t="s">
        <v>33</v>
      </c>
      <c r="F20" s="10"/>
      <c r="G20" s="15" t="str">
        <f>IF(
    A20="Column",
    "CREATE TABLE `"
        &amp; LOOKUP(1,0/($A$4:A20="Table"),$B$4:B20)
            &amp; "` (",
    ""
)
&amp;
IF(
    AND( A19="", A18&lt;&gt;"", A16&lt;&gt;""),
    ") ENGINE=InnoDB DEFAULT CHARSET=utf8mb4 COMMENT='"
        &amp; LOOKUP(1,0/($A$4:A19="Table"),$C$4:C19)
            &amp; "';",
    ""
)
&amp;
IF(
    AND( A20&lt;&gt;"", A20&lt;&gt;"Table", A20&lt;&gt;"Column"),
    (
        "   `" &amp; A20
            &amp;"` " &amp; B20
            &amp; " " &amp; IF(C20="y",""," NOT NULL ")
            &amp; IF(D20&lt;&gt;""," DEFAULT " &amp; D20 &amp;"","")
            &amp;" COMMENT '" &amp; E20 &amp;"',"),
    ""
)
&amp;
(
    IF(
        AND( A20="", A19&lt;&gt;""),
        "   PRIMARY KEY(`"
            &amp; LOOKUP(1,0/($E$4:E19="Pk"),$A$4:A19)
                &amp; "`)",
    ""
    )
)</f>
        <v xml:space="preserve">   `role_name` varchar(20)  NOT NULL  COMMENT 'role name',</v>
      </c>
    </row>
    <row r="21" spans="1:7">
      <c r="A21" s="12" t="s">
        <v>28</v>
      </c>
      <c r="B21" s="12" t="s">
        <v>37</v>
      </c>
      <c r="C21" s="9"/>
      <c r="D21" s="9"/>
      <c r="E21" s="12" t="s">
        <v>34</v>
      </c>
      <c r="F21" s="10"/>
      <c r="G21" s="15" t="str">
        <f>IF(
    A21="Column",
    "CREATE TABLE `"
        &amp; LOOKUP(1,0/($A$4:A21="Table"),$B$4:B21)
            &amp; "` (",
    ""
)
&amp;
IF(
    AND( A20="", A19&lt;&gt;"", A17&lt;&gt;""),
    ") ENGINE=InnoDB DEFAULT CHARSET=utf8mb4 COMMENT='"
        &amp; LOOKUP(1,0/($A$4:A20="Table"),$C$4:C20)
            &amp; "';",
    ""
)
&amp;
IF(
    AND( A21&lt;&gt;"", A21&lt;&gt;"Table", A21&lt;&gt;"Column"),
    (
        "   `" &amp; A21
            &amp;"` " &amp; B21
            &amp; " " &amp; IF(C21="y",""," NOT NULL ")
            &amp; IF(D21&lt;&gt;""," DEFAULT " &amp; D21 &amp;"","")
            &amp;" COMMENT '" &amp; E21 &amp;"',"),
    ""
)
&amp;
(
    IF(
        AND( A21="", A20&lt;&gt;""),
        "   PRIMARY KEY(`"
            &amp; LOOKUP(1,0/($E$4:E20="Pk"),$A$4:A20)
                &amp; "`)",
    ""
    )
)</f>
        <v xml:space="preserve">   `role_code` varchar(25)  NOT NULL  COMMENT 'role code',</v>
      </c>
    </row>
    <row r="22" spans="1:7">
      <c r="A22" s="12" t="s">
        <v>30</v>
      </c>
      <c r="B22" s="12" t="s">
        <v>11</v>
      </c>
      <c r="C22" s="13" t="s">
        <v>5</v>
      </c>
      <c r="D22" s="9"/>
      <c r="E22" s="12" t="s">
        <v>35</v>
      </c>
      <c r="F22" s="10"/>
      <c r="G22" s="15" t="str">
        <f>IF(
    A22="Column",
    "CREATE TABLE `"
        &amp; LOOKUP(1,0/($A$4:A22="Table"),$B$4:B22)
            &amp; "` (",
    ""
)
&amp;
IF(
    AND( A21="", A20&lt;&gt;"", A18&lt;&gt;""),
    ") ENGINE=InnoDB DEFAULT CHARSET=utf8mb4 COMMENT='"
        &amp; LOOKUP(1,0/($A$4:A21="Table"),$C$4:C21)
            &amp; "';",
    ""
)
&amp;
IF(
    AND( A22&lt;&gt;"", A22&lt;&gt;"Table", A22&lt;&gt;"Column"),
    (
        "   `" &amp; A22
            &amp;"` " &amp; B22
            &amp; " " &amp; IF(C22="y",""," NOT NULL ")
            &amp; IF(D22&lt;&gt;""," DEFAULT " &amp; D22 &amp;"","")
            &amp;" COMMENT '" &amp; E22 &amp;"',"),
    ""
)
&amp;
(
    IF(
        AND( A22="", A21&lt;&gt;""),
        "   PRIMARY KEY(`"
            &amp; LOOKUP(1,0/($E$4:E21="Pk"),$A$4:A21)
                &amp; "`)",
    ""
    )
)</f>
        <v xml:space="preserve">   `parent_id` bigint(19)  COMMENT 'parent role id',</v>
      </c>
    </row>
    <row r="23" spans="1:7">
      <c r="A23" s="12" t="s">
        <v>31</v>
      </c>
      <c r="B23" s="12" t="s">
        <v>3</v>
      </c>
      <c r="C23" s="9" t="s">
        <v>1</v>
      </c>
      <c r="D23" s="9"/>
      <c r="E23" s="12" t="s">
        <v>36</v>
      </c>
      <c r="F23" s="10"/>
      <c r="G23" s="15" t="str">
        <f>IF(
    A23="Column",
    "CREATE TABLE `"
        &amp; LOOKUP(1,0/($A$4:A23="Table"),$B$4:B23)
            &amp; "` (",
    ""
)
&amp;
IF(
    AND( A22="", A21&lt;&gt;"", A19&lt;&gt;""),
    ") ENGINE=InnoDB DEFAULT CHARSET=utf8mb4 COMMENT='"
        &amp; LOOKUP(1,0/($A$4:A22="Table"),$C$4:C22)
            &amp; "';",
    ""
)
&amp;
IF(
    AND( A23&lt;&gt;"", A23&lt;&gt;"Table", A23&lt;&gt;"Column"),
    (
        "   `" &amp; A23
            &amp;"` " &amp; B23
            &amp; " " &amp; IF(C23="y",""," NOT NULL ")
            &amp; IF(D23&lt;&gt;""," DEFAULT " &amp; D23 &amp;"","")
            &amp;" COMMENT '" &amp; E23 &amp;"',"),
    ""
)
&amp;
(
    IF(
        AND( A23="", A22&lt;&gt;""),
        "   PRIMARY KEY(`"
            &amp; LOOKUP(1,0/($E$4:E22="Pk"),$A$4:A22)
                &amp; "`)",
    ""
    )
)</f>
        <v xml:space="preserve">   `role_type` varchar(8)  COMMENT 'role type',</v>
      </c>
    </row>
    <row r="24" spans="1:7">
      <c r="A24" s="12" t="s">
        <v>12</v>
      </c>
      <c r="B24" s="12" t="s">
        <v>18</v>
      </c>
      <c r="C24" s="9" t="s">
        <v>1</v>
      </c>
      <c r="D24" s="9"/>
      <c r="E24" s="12" t="s">
        <v>32</v>
      </c>
      <c r="F24" s="10"/>
      <c r="G24" s="15" t="str">
        <f>IF(
    A24="Column",
    "CREATE TABLE `"
        &amp; LOOKUP(1,0/($A$4:A24="Table"),$B$4:B24)
            &amp; "` (",
    ""
)
&amp;
IF(
    AND( A23="", A22&lt;&gt;"", A20&lt;&gt;""),
    ") ENGINE=InnoDB DEFAULT CHARSET=utf8mb4 COMMENT='"
        &amp; LOOKUP(1,0/($A$4:A23="Table"),$C$4:C23)
            &amp; "';",
    ""
)
&amp;
IF(
    AND( A24&lt;&gt;"", A24&lt;&gt;"Table", A24&lt;&gt;"Column"),
    (
        "   `" &amp; A24
            &amp;"` " &amp; B24
            &amp; " " &amp; IF(C24="y",""," NOT NULL ")
            &amp; IF(D24&lt;&gt;""," DEFAULT " &amp; D24 &amp;"","")
            &amp;" COMMENT '" &amp; E24 &amp;"',"),
    ""
)
&amp;
(
    IF(
        AND( A24="", A23&lt;&gt;""),
        "   PRIMARY KEY(`"
            &amp; LOOKUP(1,0/($E$4:E23="Pk"),$A$4:A23)
                &amp; "`)",
    ""
    )
)</f>
        <v xml:space="preserve">   `remark` varchar(255)  COMMENT 'role remark',</v>
      </c>
    </row>
    <row r="25" spans="1:7">
      <c r="G25" s="15" t="str">
        <f>IF(
    A25="Column",
    "CREATE TABLE `"
        &amp; LOOKUP(1,0/($A$4:A25="Table"),$B$4:B25)
            &amp; "` (",
    ""
)
&amp;
IF(
    AND( A24="", A23&lt;&gt;"", A21&lt;&gt;""),
    ") ENGINE=InnoDB DEFAULT CHARSET=utf8mb4 COMMENT='"
        &amp; LOOKUP(1,0/($A$4:A24="Table"),$C$4:C24)
            &amp; "';",
    ""
)
&amp;
IF(
    AND( A25&lt;&gt;"", A25&lt;&gt;"Table", A25&lt;&gt;"Column"),
    (
        "   `" &amp; A25
            &amp;"` " &amp; B25
            &amp; " " &amp; IF(C25="y",""," NOT NULL ")
            &amp; IF(D25&lt;&gt;""," DEFAULT " &amp; D25 &amp;"","")
            &amp;" COMMENT '" &amp; E25 &amp;"',"),
    ""
)
&amp;
(
    IF(
        AND( A25="", A24&lt;&gt;""),
        "   PRIMARY KEY(`"
            &amp; LOOKUP(1,0/($E$4:E24="Pk"),$A$4:A24)
                &amp; "`)",
    ""
    )
)</f>
        <v xml:space="preserve">   PRIMARY KEY(`id`)</v>
      </c>
    </row>
    <row r="26" spans="1:7">
      <c r="G26" s="15" t="str">
        <f>IF(
    A26="Column",
    "CREATE TABLE `"
        &amp; LOOKUP(1,0/($A$4:A26="Table"),$B$4:B26)
            &amp; "` (",
    ""
)
&amp;
IF(
    AND( A25="", A24&lt;&gt;"", A22&lt;&gt;""),
    ") ENGINE=InnoDB DEFAULT CHARSET=utf8mb4 COMMENT='"
        &amp; LOOKUP(1,0/($A$4:A25="Table"),$C$4:C25)
            &amp; "';",
    ""
)
&amp;
IF(
    AND( A26&lt;&gt;"", A26&lt;&gt;"Table", A26&lt;&gt;"Column"),
    (
        "   `" &amp; A26
            &amp;"` " &amp; B26
            &amp; " " &amp; IF(C26="y",""," NOT NULL ")
            &amp; IF(D26&lt;&gt;""," DEFAULT " &amp; D26 &amp;"","")
            &amp;" COMMENT '" &amp; E26 &amp;"',"),
    ""
)
&amp;
(
    IF(
        AND( A26="", A25&lt;&gt;""),
        "   PRIMARY KEY(`"
            &amp; LOOKUP(1,0/($E$4:E25="Pk"),$A$4:A25)
                &amp; "`)",
    ""
    )
)</f>
        <v>) ENGINE=InnoDB DEFAULT CHARSET=utf8mb4 COMMENT='Role';</v>
      </c>
    </row>
    <row r="27" spans="1:7">
      <c r="A27" s="3" t="s">
        <v>13</v>
      </c>
      <c r="B27" s="4" t="s">
        <v>189</v>
      </c>
      <c r="C27" s="5" t="s">
        <v>39</v>
      </c>
      <c r="G27" s="15" t="str">
        <f>IF(
    A27="Column",
    "CREATE TABLE `"
        &amp; LOOKUP(1,0/($A$4:A27="Table"),$B$4:B27)
            &amp; "` (",
    ""
)
&amp;
IF(
    AND( A26="", A25&lt;&gt;"", A23&lt;&gt;""),
    ") ENGINE=InnoDB DEFAULT CHARSET=utf8mb4 COMMENT='"
        &amp; LOOKUP(1,0/($A$4:A26="Table"),$C$4:C26)
            &amp; "';",
    ""
)
&amp;
IF(
    AND( A27&lt;&gt;"", A27&lt;&gt;"Table", A27&lt;&gt;"Column"),
    (
        "   `" &amp; A27
            &amp;"` " &amp; B27
            &amp; " " &amp; IF(C27="y",""," NOT NULL ")
            &amp; IF(D27&lt;&gt;""," DEFAULT " &amp; D27 &amp;"","")
            &amp;" COMMENT '" &amp; E27 &amp;"',"),
    ""
)
&amp;
(
    IF(
        AND( A27="", A26&lt;&gt;""),
        "   PRIMARY KEY(`"
            &amp; LOOKUP(1,0/($E$4:E26="Pk"),$A$4:A26)
                &amp; "`)",
    ""
    )
)</f>
        <v/>
      </c>
    </row>
    <row r="28" spans="1:7">
      <c r="A28" s="6" t="s">
        <v>14</v>
      </c>
      <c r="B28" s="6" t="s">
        <v>6</v>
      </c>
      <c r="C28" s="6" t="s">
        <v>7</v>
      </c>
      <c r="D28" s="6" t="s">
        <v>8</v>
      </c>
      <c r="E28" s="6" t="s">
        <v>9</v>
      </c>
      <c r="F28" s="7"/>
      <c r="G28" s="15" t="str">
        <f>IF(
    A28="Column",
    "CREATE TABLE `"
        &amp; LOOKUP(1,0/($A$4:A28="Table"),$B$4:B28)
            &amp; "` (",
    ""
)
&amp;
IF(
    AND( A27="", A26&lt;&gt;"", A24&lt;&gt;""),
    ") ENGINE=InnoDB DEFAULT CHARSET=utf8mb4 COMMENT='"
        &amp; LOOKUP(1,0/($A$4:A27="Table"),$C$4:C27)
            &amp; "';",
    ""
)
&amp;
IF(
    AND( A28&lt;&gt;"", A28&lt;&gt;"Table", A28&lt;&gt;"Column"),
    (
        "   `" &amp; A28
            &amp;"` " &amp; B28
            &amp; " " &amp; IF(C28="y",""," NOT NULL ")
            &amp; IF(D28&lt;&gt;""," DEFAULT " &amp; D28 &amp;"","")
            &amp;" COMMENT '" &amp; E28 &amp;"',"),
    ""
)
&amp;
(
    IF(
        AND( A28="", A27&lt;&gt;""),
        "   PRIMARY KEY(`"
            &amp; LOOKUP(1,0/($E$4:E27="Pk"),$A$4:A27)
                &amp; "`)",
    ""
    )
)</f>
        <v>CREATE TABLE `dn_role_permission` (</v>
      </c>
    </row>
    <row r="29" spans="1:7">
      <c r="A29" s="8" t="s">
        <v>0</v>
      </c>
      <c r="B29" s="12" t="s">
        <v>11</v>
      </c>
      <c r="C29" s="9"/>
      <c r="D29" s="9"/>
      <c r="E29" s="12" t="s">
        <v>38</v>
      </c>
      <c r="F29" s="10"/>
      <c r="G29" s="15" t="str">
        <f>IF(
    A29="Column",
    "CREATE TABLE `"
        &amp; LOOKUP(1,0/($A$4:A29="Table"),$B$4:B29)
            &amp; "` (",
    ""
)
&amp;
IF(
    AND( A28="", A27&lt;&gt;"", A25&lt;&gt;""),
    ") ENGINE=InnoDB DEFAULT CHARSET=utf8mb4 COMMENT='"
        &amp; LOOKUP(1,0/($A$4:A28="Table"),$C$4:C28)
            &amp; "';",
    ""
)
&amp;
IF(
    AND( A29&lt;&gt;"", A29&lt;&gt;"Table", A29&lt;&gt;"Column"),
    (
        "   `" &amp; A29
            &amp;"` " &amp; B29
            &amp; " " &amp; IF(C29="y",""," NOT NULL ")
            &amp; IF(D29&lt;&gt;""," DEFAULT " &amp; D29 &amp;"","")
            &amp;" COMMENT '" &amp; E29 &amp;"',"),
    ""
)
&amp;
(
    IF(
        AND( A29="", A28&lt;&gt;""),
        "   PRIMARY KEY(`"
            &amp; LOOKUP(1,0/($E$4:E28="Pk"),$A$4:A28)
                &amp; "`)",
    ""
    )
)</f>
        <v xml:space="preserve">   `id` bigint(19)  NOT NULL  COMMENT 'Pk',</v>
      </c>
    </row>
    <row r="30" spans="1:7">
      <c r="A30" s="12" t="s">
        <v>40</v>
      </c>
      <c r="B30" s="12" t="s">
        <v>11</v>
      </c>
      <c r="C30" s="9"/>
      <c r="D30" s="9"/>
      <c r="E30" s="12" t="s">
        <v>43</v>
      </c>
      <c r="F30" s="10"/>
      <c r="G30" s="15" t="str">
        <f>IF(
    A30="Column",
    "CREATE TABLE `"
        &amp; LOOKUP(1,0/($A$4:A30="Table"),$B$4:B30)
            &amp; "` (",
    ""
)
&amp;
IF(
    AND( A29="", A28&lt;&gt;"", A26&lt;&gt;""),
    ") ENGINE=InnoDB DEFAULT CHARSET=utf8mb4 COMMENT='"
        &amp; LOOKUP(1,0/($A$4:A29="Table"),$C$4:C29)
            &amp; "';",
    ""
)
&amp;
IF(
    AND( A30&lt;&gt;"", A30&lt;&gt;"Table", A30&lt;&gt;"Column"),
    (
        "   `" &amp; A30
            &amp;"` " &amp; B30
            &amp; " " &amp; IF(C30="y",""," NOT NULL ")
            &amp; IF(D30&lt;&gt;""," DEFAULT " &amp; D30 &amp;"","")
            &amp;" COMMENT '" &amp; E30 &amp;"',"),
    ""
)
&amp;
(
    IF(
        AND( A30="", A29&lt;&gt;""),
        "   PRIMARY KEY(`"
            &amp; LOOKUP(1,0/($E$4:E29="Pk"),$A$4:A29)
                &amp; "`)",
    ""
    )
)</f>
        <v xml:space="preserve">   `role_id` bigint(19)  NOT NULL  COMMENT 'role id',</v>
      </c>
    </row>
    <row r="31" spans="1:7">
      <c r="A31" s="12" t="s">
        <v>41</v>
      </c>
      <c r="B31" s="12" t="s">
        <v>11</v>
      </c>
      <c r="C31" s="9" t="s">
        <v>1</v>
      </c>
      <c r="D31" s="9"/>
      <c r="E31" s="12" t="s">
        <v>44</v>
      </c>
      <c r="F31" s="10"/>
      <c r="G31" s="15" t="str">
        <f>IF(
    A31="Column",
    "CREATE TABLE `"
        &amp; LOOKUP(1,0/($A$4:A31="Table"),$B$4:B31)
            &amp; "` (",
    ""
)
&amp;
IF(
    AND( A30="", A29&lt;&gt;"", A27&lt;&gt;""),
    ") ENGINE=InnoDB DEFAULT CHARSET=utf8mb4 COMMENT='"
        &amp; LOOKUP(1,0/($A$4:A30="Table"),$C$4:C30)
            &amp; "';",
    ""
)
&amp;
IF(
    AND( A31&lt;&gt;"", A31&lt;&gt;"Table", A31&lt;&gt;"Column"),
    (
        "   `" &amp; A31
            &amp;"` " &amp; B31
            &amp; " " &amp; IF(C31="y",""," NOT NULL ")
            &amp; IF(D31&lt;&gt;""," DEFAULT " &amp; D31 &amp;"","")
            &amp;" COMMENT '" &amp; E31 &amp;"',"),
    ""
)
&amp;
(
    IF(
        AND( A31="", A30&lt;&gt;""),
        "   PRIMARY KEY(`"
            &amp; LOOKUP(1,0/($E$4:E30="Pk"),$A$4:A30)
                &amp; "`)",
    ""
    )
)</f>
        <v xml:space="preserve">   `permission_id` bigint(19)  COMMENT 'permission id',</v>
      </c>
    </row>
    <row r="32" spans="1:7">
      <c r="A32" s="12" t="s">
        <v>42</v>
      </c>
      <c r="B32" s="12" t="s">
        <v>15</v>
      </c>
      <c r="C32" s="9"/>
      <c r="D32" s="9"/>
      <c r="E32" s="12" t="s">
        <v>25</v>
      </c>
      <c r="F32" s="10"/>
      <c r="G32" s="15" t="str">
        <f>IF(
    A32="Column",
    "CREATE TABLE `"
        &amp; LOOKUP(1,0/($A$4:A32="Table"),$B$4:B32)
            &amp; "` (",
    ""
)
&amp;
IF(
    AND( A31="", A30&lt;&gt;"", A28&lt;&gt;""),
    ") ENGINE=InnoDB DEFAULT CHARSET=utf8mb4 COMMENT='"
        &amp; LOOKUP(1,0/($A$4:A31="Table"),$C$4:C31)
            &amp; "';",
    ""
)
&amp;
IF(
    AND( A32&lt;&gt;"", A32&lt;&gt;"Table", A32&lt;&gt;"Column"),
    (
        "   `" &amp; A32
            &amp;"` " &amp; B32
            &amp; " " &amp; IF(C32="y",""," NOT NULL ")
            &amp; IF(D32&lt;&gt;""," DEFAULT " &amp; D32 &amp;"","")
            &amp;" COMMENT '" &amp; E32 &amp;"',"),
    ""
)
&amp;
(
    IF(
        AND( A32="", A31&lt;&gt;""),
        "   PRIMARY KEY(`"
            &amp; LOOKUP(1,0/($E$4:E31="Pk"),$A$4:A31)
                &amp; "`)",
    ""
    )
)</f>
        <v xml:space="preserve">   `site_code` varchar(20)  NOT NULL  COMMENT 'site type',</v>
      </c>
    </row>
    <row r="33" spans="1:7">
      <c r="G33" s="15" t="str">
        <f>IF(
    A33="Column",
    "CREATE TABLE `"
        &amp; LOOKUP(1,0/($A$4:A33="Table"),$B$4:B33)
            &amp; "` (",
    ""
)
&amp;
IF(
    AND( A32="", A31&lt;&gt;"", A29&lt;&gt;""),
    ") ENGINE=InnoDB DEFAULT CHARSET=utf8mb4 COMMENT='"
        &amp; LOOKUP(1,0/($A$4:A32="Table"),$C$4:C32)
            &amp; "';",
    ""
)
&amp;
IF(
    AND( A33&lt;&gt;"", A33&lt;&gt;"Table", A33&lt;&gt;"Column"),
    (
        "   `" &amp; A33
            &amp;"` " &amp; B33
            &amp; " " &amp; IF(C33="y",""," NOT NULL ")
            &amp; IF(D33&lt;&gt;""," DEFAULT " &amp; D33 &amp;"","")
            &amp;" COMMENT '" &amp; E33 &amp;"',"),
    ""
)
&amp;
(
    IF(
        AND( A33="", A32&lt;&gt;""),
        "   PRIMARY KEY(`"
            &amp; LOOKUP(1,0/($E$4:E32="Pk"),$A$4:A32)
                &amp; "`)",
    ""
    )
)</f>
        <v xml:space="preserve">   PRIMARY KEY(`id`)</v>
      </c>
    </row>
    <row r="34" spans="1:7">
      <c r="G34" s="15" t="str">
        <f>IF(
    A34="Column",
    "CREATE TABLE `"
        &amp; LOOKUP(1,0/($A$4:A34="Table"),$B$4:B34)
            &amp; "` (",
    ""
)
&amp;
IF(
    AND( A33="", A32&lt;&gt;"", A30&lt;&gt;""),
    ") ENGINE=InnoDB DEFAULT CHARSET=utf8mb4 COMMENT='"
        &amp; LOOKUP(1,0/($A$4:A33="Table"),$C$4:C33)
            &amp; "';",
    ""
)
&amp;
IF(
    AND( A34&lt;&gt;"", A34&lt;&gt;"Table", A34&lt;&gt;"Column"),
    (
        "   `" &amp; A34
            &amp;"` " &amp; B34
            &amp; " " &amp; IF(C34="y",""," NOT NULL ")
            &amp; IF(D34&lt;&gt;""," DEFAULT " &amp; D34 &amp;"","")
            &amp;" COMMENT '" &amp; E34 &amp;"',"),
    ""
)
&amp;
(
    IF(
        AND( A34="", A33&lt;&gt;""),
        "   PRIMARY KEY(`"
            &amp; LOOKUP(1,0/($E$4:E33="Pk"),$A$4:A33)
                &amp; "`)",
    ""
    )
)</f>
        <v>) ENGINE=InnoDB DEFAULT CHARSET=utf8mb4 COMMENT='Role Permission';</v>
      </c>
    </row>
    <row r="35" spans="1:7">
      <c r="A35" s="3" t="s">
        <v>13</v>
      </c>
      <c r="B35" s="4" t="s">
        <v>190</v>
      </c>
      <c r="C35" s="5" t="s">
        <v>45</v>
      </c>
      <c r="G35" s="15" t="str">
        <f>IF(
    A35="Column",
    "CREATE TABLE `"
        &amp; LOOKUP(1,0/($A$4:A35="Table"),$B$4:B35)
            &amp; "` (",
    ""
)
&amp;
IF(
    AND( A34="", A33&lt;&gt;"", A31&lt;&gt;""),
    ") ENGINE=InnoDB DEFAULT CHARSET=utf8mb4 COMMENT='"
        &amp; LOOKUP(1,0/($A$4:A34="Table"),$C$4:C34)
            &amp; "';",
    ""
)
&amp;
IF(
    AND( A35&lt;&gt;"", A35&lt;&gt;"Table", A35&lt;&gt;"Column"),
    (
        "   `" &amp; A35
            &amp;"` " &amp; B35
            &amp; " " &amp; IF(C35="y",""," NOT NULL ")
            &amp; IF(D35&lt;&gt;""," DEFAULT " &amp; D35 &amp;"","")
            &amp;" COMMENT '" &amp; E35 &amp;"',"),
    ""
)
&amp;
(
    IF(
        AND( A35="", A34&lt;&gt;""),
        "   PRIMARY KEY(`"
            &amp; LOOKUP(1,0/($E$4:E34="Pk"),$A$4:A34)
                &amp; "`)",
    ""
    )
)</f>
        <v/>
      </c>
    </row>
    <row r="36" spans="1:7">
      <c r="A36" s="6" t="s">
        <v>14</v>
      </c>
      <c r="B36" s="6" t="s">
        <v>6</v>
      </c>
      <c r="C36" s="6" t="s">
        <v>7</v>
      </c>
      <c r="D36" s="6" t="s">
        <v>8</v>
      </c>
      <c r="E36" s="6" t="s">
        <v>9</v>
      </c>
      <c r="F36" s="7"/>
      <c r="G36" s="15" t="str">
        <f>IF(
    A36="Column",
    "CREATE TABLE `"
        &amp; LOOKUP(1,0/($A$4:A36="Table"),$B$4:B36)
            &amp; "` (",
    ""
)
&amp;
IF(
    AND( A35="", A34&lt;&gt;"", A32&lt;&gt;""),
    ") ENGINE=InnoDB DEFAULT CHARSET=utf8mb4 COMMENT='"
        &amp; LOOKUP(1,0/($A$4:A35="Table"),$C$4:C35)
            &amp; "';",
    ""
)
&amp;
IF(
    AND( A36&lt;&gt;"", A36&lt;&gt;"Table", A36&lt;&gt;"Column"),
    (
        "   `" &amp; A36
            &amp;"` " &amp; B36
            &amp; " " &amp; IF(C36="y",""," NOT NULL ")
            &amp; IF(D36&lt;&gt;""," DEFAULT " &amp; D36 &amp;"","")
            &amp;" COMMENT '" &amp; E36 &amp;"',"),
    ""
)
&amp;
(
    IF(
        AND( A36="", A35&lt;&gt;""),
        "   PRIMARY KEY(`"
            &amp; LOOKUP(1,0/($E$4:E35="Pk"),$A$4:A35)
                &amp; "`)",
    ""
    )
)</f>
        <v>CREATE TABLE `dn_user` (</v>
      </c>
    </row>
    <row r="37" spans="1:7">
      <c r="A37" s="8" t="s">
        <v>0</v>
      </c>
      <c r="B37" s="12" t="s">
        <v>11</v>
      </c>
      <c r="C37" s="9"/>
      <c r="D37" s="9"/>
      <c r="E37" s="12" t="s">
        <v>38</v>
      </c>
      <c r="F37" s="10"/>
      <c r="G37" s="15" t="str">
        <f>IF(
    A37="Column",
    "CREATE TABLE `"
        &amp; LOOKUP(1,0/($A$4:A37="Table"),$B$4:B37)
            &amp; "` (",
    ""
)
&amp;
IF(
    AND( A36="", A35&lt;&gt;"", A33&lt;&gt;""),
    ") ENGINE=InnoDB DEFAULT CHARSET=utf8mb4 COMMENT='"
        &amp; LOOKUP(1,0/($A$4:A36="Table"),$C$4:C36)
            &amp; "';",
    ""
)
&amp;
IF(
    AND( A37&lt;&gt;"", A37&lt;&gt;"Table", A37&lt;&gt;"Column"),
    (
        "   `" &amp; A37
            &amp;"` " &amp; B37
            &amp; " " &amp; IF(C37="y",""," NOT NULL ")
            &amp; IF(D37&lt;&gt;""," DEFAULT " &amp; D37 &amp;"","")
            &amp;" COMMENT '" &amp; E37 &amp;"',"),
    ""
)
&amp;
(
    IF(
        AND( A37="", A36&lt;&gt;""),
        "   PRIMARY KEY(`"
            &amp; LOOKUP(1,0/($E$4:E36="Pk"),$A$4:A36)
                &amp; "`)",
    ""
    )
)</f>
        <v xml:space="preserve">   `id` bigint(19)  NOT NULL  COMMENT 'Pk',</v>
      </c>
    </row>
    <row r="38" spans="1:7">
      <c r="A38" s="12" t="s">
        <v>46</v>
      </c>
      <c r="B38" s="12" t="s">
        <v>15</v>
      </c>
      <c r="C38" s="9"/>
      <c r="D38" s="9"/>
      <c r="E38" s="12" t="s">
        <v>52</v>
      </c>
      <c r="F38" s="10"/>
      <c r="G38" s="15" t="str">
        <f>IF(
    A38="Column",
    "CREATE TABLE `"
        &amp; LOOKUP(1,0/($A$4:A38="Table"),$B$4:B38)
            &amp; "` (",
    ""
)
&amp;
IF(
    AND( A37="", A36&lt;&gt;"", A34&lt;&gt;""),
    ") ENGINE=InnoDB DEFAULT CHARSET=utf8mb4 COMMENT='"
        &amp; LOOKUP(1,0/($A$4:A37="Table"),$C$4:C37)
            &amp; "';",
    ""
)
&amp;
IF(
    AND( A38&lt;&gt;"", A38&lt;&gt;"Table", A38&lt;&gt;"Column"),
    (
        "   `" &amp; A38
            &amp;"` " &amp; B38
            &amp; " " &amp; IF(C38="y",""," NOT NULL ")
            &amp; IF(D38&lt;&gt;""," DEFAULT " &amp; D38 &amp;"","")
            &amp;" COMMENT '" &amp; E38 &amp;"',"),
    ""
)
&amp;
(
    IF(
        AND( A38="", A37&lt;&gt;""),
        "   PRIMARY KEY(`"
            &amp; LOOKUP(1,0/($E$4:E37="Pk"),$A$4:A37)
                &amp; "`)",
    ""
    )
)</f>
        <v xml:space="preserve">   `account` varchar(20)  NOT NULL  COMMENT 'user login account',</v>
      </c>
    </row>
    <row r="39" spans="1:7">
      <c r="A39" s="12" t="s">
        <v>47</v>
      </c>
      <c r="B39" s="12" t="s">
        <v>186</v>
      </c>
      <c r="C39" s="9"/>
      <c r="D39" s="9"/>
      <c r="E39" s="12" t="s">
        <v>53</v>
      </c>
      <c r="F39" s="10"/>
      <c r="G39" s="15" t="str">
        <f>IF(
    A39="Column",
    "CREATE TABLE `"
        &amp; LOOKUP(1,0/($A$4:A39="Table"),$B$4:B39)
            &amp; "` (",
    ""
)
&amp;
IF(
    AND( A38="", A37&lt;&gt;"", A35&lt;&gt;""),
    ") ENGINE=InnoDB DEFAULT CHARSET=utf8mb4 COMMENT='"
        &amp; LOOKUP(1,0/($A$4:A38="Table"),$C$4:C38)
            &amp; "';",
    ""
)
&amp;
IF(
    AND( A39&lt;&gt;"", A39&lt;&gt;"Table", A39&lt;&gt;"Column"),
    (
        "   `" &amp; A39
            &amp;"` " &amp; B39
            &amp; " " &amp; IF(C39="y",""," NOT NULL ")
            &amp; IF(D39&lt;&gt;""," DEFAULT " &amp; D39 &amp;"","")
            &amp;" COMMENT '" &amp; E39 &amp;"',"),
    ""
)
&amp;
(
    IF(
        AND( A39="", A38&lt;&gt;""),
        "   PRIMARY KEY(`"
            &amp; LOOKUP(1,0/($E$4:E38="Pk"),$A$4:A38)
                &amp; "`)",
    ""
    )
)</f>
        <v xml:space="preserve">   `password` varchar(200)  NOT NULL  COMMENT 'user login password',</v>
      </c>
    </row>
    <row r="40" spans="1:7">
      <c r="A40" s="12" t="s">
        <v>48</v>
      </c>
      <c r="B40" s="12" t="s">
        <v>15</v>
      </c>
      <c r="C40" s="9"/>
      <c r="D40" s="9"/>
      <c r="E40" s="12" t="s">
        <v>54</v>
      </c>
      <c r="F40" s="10"/>
      <c r="G40" s="15" t="str">
        <f>IF(
    A40="Column",
    "CREATE TABLE `"
        &amp; LOOKUP(1,0/($A$4:A40="Table"),$B$4:B40)
            &amp; "` (",
    ""
)
&amp;
IF(
    AND( A39="", A38&lt;&gt;"", A36&lt;&gt;""),
    ") ENGINE=InnoDB DEFAULT CHARSET=utf8mb4 COMMENT='"
        &amp; LOOKUP(1,0/($A$4:A39="Table"),$C$4:C39)
            &amp; "';",
    ""
)
&amp;
IF(
    AND( A40&lt;&gt;"", A40&lt;&gt;"Table", A40&lt;&gt;"Column"),
    (
        "   `" &amp; A40
            &amp;"` " &amp; B40
            &amp; " " &amp; IF(C40="y",""," NOT NULL ")
            &amp; IF(D40&lt;&gt;""," DEFAULT " &amp; D40 &amp;"","")
            &amp;" COMMENT '" &amp; E40 &amp;"',"),
    ""
)
&amp;
(
    IF(
        AND( A40="", A39&lt;&gt;""),
        "   PRIMARY KEY(`"
            &amp; LOOKUP(1,0/($E$4:E39="Pk"),$A$4:A39)
                &amp; "`)",
    ""
    )
)</f>
        <v xml:space="preserve">   `real_name` varchar(20)  NOT NULL  COMMENT 'user real name',</v>
      </c>
    </row>
    <row r="41" spans="1:7">
      <c r="A41" s="12" t="s">
        <v>49</v>
      </c>
      <c r="B41" s="12" t="s">
        <v>4</v>
      </c>
      <c r="C41" s="9" t="s">
        <v>1</v>
      </c>
      <c r="D41" s="9"/>
      <c r="E41" s="12" t="s">
        <v>55</v>
      </c>
      <c r="F41" s="10"/>
      <c r="G41" s="15" t="str">
        <f>IF(
    A41="Column",
    "CREATE TABLE `"
        &amp; LOOKUP(1,0/($A$4:A41="Table"),$B$4:B41)
            &amp; "` (",
    ""
)
&amp;
IF(
    AND( A40="", A39&lt;&gt;"", A37&lt;&gt;""),
    ") ENGINE=InnoDB DEFAULT CHARSET=utf8mb4 COMMENT='"
        &amp; LOOKUP(1,0/($A$4:A40="Table"),$C$4:C40)
            &amp; "';",
    ""
)
&amp;
IF(
    AND( A41&lt;&gt;"", A41&lt;&gt;"Table", A41&lt;&gt;"Column"),
    (
        "   `" &amp; A41
            &amp;"` " &amp; B41
            &amp; " " &amp; IF(C41="y",""," NOT NULL ")
            &amp; IF(D41&lt;&gt;""," DEFAULT " &amp; D41 &amp;"","")
            &amp;" COMMENT '" &amp; E41 &amp;"',"),
    ""
)
&amp;
(
    IF(
        AND( A41="", A40&lt;&gt;""),
        "   PRIMARY KEY(`"
            &amp; LOOKUP(1,0/($E$4:E40="Pk"),$A$4:A40)
                &amp; "`)",
    ""
    )
)</f>
        <v xml:space="preserve">   `email` varchar(50)  COMMENT 'user email',</v>
      </c>
    </row>
    <row r="42" spans="1:7">
      <c r="A42" s="12" t="s">
        <v>50</v>
      </c>
      <c r="B42" s="12" t="s">
        <v>58</v>
      </c>
      <c r="C42" s="9" t="s">
        <v>1</v>
      </c>
      <c r="D42" s="9"/>
      <c r="E42" s="12" t="s">
        <v>56</v>
      </c>
      <c r="F42" s="10"/>
      <c r="G42" s="15" t="str">
        <f>IF(
    A42="Column",
    "CREATE TABLE `"
        &amp; LOOKUP(1,0/($A$4:A42="Table"),$B$4:B42)
            &amp; "` (",
    ""
)
&amp;
IF(
    AND( A41="", A40&lt;&gt;"", A38&lt;&gt;""),
    ") ENGINE=InnoDB DEFAULT CHARSET=utf8mb4 COMMENT='"
        &amp; LOOKUP(1,0/($A$4:A41="Table"),$C$4:C41)
            &amp; "';",
    ""
)
&amp;
IF(
    AND( A42&lt;&gt;"", A42&lt;&gt;"Table", A42&lt;&gt;"Column"),
    (
        "   `" &amp; A42
            &amp;"` " &amp; B42
            &amp; " " &amp; IF(C42="y",""," NOT NULL ")
            &amp; IF(D42&lt;&gt;""," DEFAULT " &amp; D42 &amp;"","")
            &amp;" COMMENT '" &amp; E42 &amp;"',"),
    ""
)
&amp;
(
    IF(
        AND( A42="", A41&lt;&gt;""),
        "   PRIMARY KEY(`"
            &amp; LOOKUP(1,0/($E$4:E41="Pk"),$A$4:A41)
                &amp; "`)",
    ""
    )
)</f>
        <v xml:space="preserve">   `mobile` int(15)  COMMENT 'user mobile',</v>
      </c>
    </row>
    <row r="43" spans="1:7">
      <c r="A43" s="12" t="s">
        <v>51</v>
      </c>
      <c r="B43" s="12" t="s">
        <v>2</v>
      </c>
      <c r="C43" s="9" t="s">
        <v>1</v>
      </c>
      <c r="D43" s="9"/>
      <c r="E43" s="12" t="s">
        <v>57</v>
      </c>
      <c r="F43" s="10"/>
      <c r="G43" s="15" t="str">
        <f>IF(
    A43="Column",
    "CREATE TABLE `"
        &amp; LOOKUP(1,0/($A$4:A43="Table"),$B$4:B43)
            &amp; "` (",
    ""
)
&amp;
IF(
    AND( A42="", A41&lt;&gt;"", A39&lt;&gt;""),
    ") ENGINE=InnoDB DEFAULT CHARSET=utf8mb4 COMMENT='"
        &amp; LOOKUP(1,0/($A$4:A42="Table"),$C$4:C42)
            &amp; "';",
    ""
)
&amp;
IF(
    AND( A43&lt;&gt;"", A43&lt;&gt;"Table", A43&lt;&gt;"Column"),
    (
        "   `" &amp; A43
            &amp;"` " &amp; B43
            &amp; " " &amp; IF(C43="y",""," NOT NULL ")
            &amp; IF(D43&lt;&gt;""," DEFAULT " &amp; D43 &amp;"","")
            &amp;" COMMENT '" &amp; E43 &amp;"',"),
    ""
)
&amp;
(
    IF(
        AND( A43="", A42&lt;&gt;""),
        "   PRIMARY KEY(`"
            &amp; LOOKUP(1,0/($E$4:E42="Pk"),$A$4:A42)
                &amp; "`)",
    ""
    )
)</f>
        <v xml:space="preserve">   `salt` varchar(100)  COMMENT 'salt code ',</v>
      </c>
    </row>
    <row r="44" spans="1:7">
      <c r="G44" s="15" t="str">
        <f>IF(
    A44="Column",
    "CREATE TABLE `"
        &amp; LOOKUP(1,0/($A$4:A44="Table"),$B$4:B44)
            &amp; "` (",
    ""
)
&amp;
IF(
    AND( A43="", A42&lt;&gt;"", A40&lt;&gt;""),
    ") ENGINE=InnoDB DEFAULT CHARSET=utf8mb4 COMMENT='"
        &amp; LOOKUP(1,0/($A$4:A43="Table"),$C$4:C43)
            &amp; "';",
    ""
)
&amp;
IF(
    AND( A44&lt;&gt;"", A44&lt;&gt;"Table", A44&lt;&gt;"Column"),
    (
        "   `" &amp; A44
            &amp;"` " &amp; B44
            &amp; " " &amp; IF(C44="y",""," NOT NULL ")
            &amp; IF(D44&lt;&gt;""," DEFAULT " &amp; D44 &amp;"","")
            &amp;" COMMENT '" &amp; E44 &amp;"',"),
    ""
)
&amp;
(
    IF(
        AND( A44="", A43&lt;&gt;""),
        "   PRIMARY KEY(`"
            &amp; LOOKUP(1,0/($E$4:E43="Pk"),$A$4:A43)
                &amp; "`)",
    ""
    )
)</f>
        <v xml:space="preserve">   PRIMARY KEY(`id`)</v>
      </c>
    </row>
    <row r="45" spans="1:7">
      <c r="G45" s="15" t="str">
        <f>IF(
    A45="Column",
    "CREATE TABLE `"
        &amp; LOOKUP(1,0/($A$4:A45="Table"),$B$4:B45)
            &amp; "` (",
    ""
)
&amp;
IF(
    AND( A44="", A43&lt;&gt;"", A41&lt;&gt;""),
    ") ENGINE=InnoDB DEFAULT CHARSET=utf8mb4 COMMENT='"
        &amp; LOOKUP(1,0/($A$4:A44="Table"),$C$4:C44)
            &amp; "';",
    ""
)
&amp;
IF(
    AND( A45&lt;&gt;"", A45&lt;&gt;"Table", A45&lt;&gt;"Column"),
    (
        "   `" &amp; A45
            &amp;"` " &amp; B45
            &amp; " " &amp; IF(C45="y",""," NOT NULL ")
            &amp; IF(D45&lt;&gt;""," DEFAULT " &amp; D45 &amp;"","")
            &amp;" COMMENT '" &amp; E45 &amp;"',"),
    ""
)
&amp;
(
    IF(
        AND( A45="", A44&lt;&gt;""),
        "   PRIMARY KEY(`"
            &amp; LOOKUP(1,0/($E$4:E44="Pk"),$A$4:A44)
                &amp; "`)",
    ""
    )
)</f>
        <v>) ENGINE=InnoDB DEFAULT CHARSET=utf8mb4 COMMENT='User';</v>
      </c>
    </row>
    <row r="46" spans="1:7">
      <c r="A46" s="3" t="s">
        <v>13</v>
      </c>
      <c r="B46" s="4" t="s">
        <v>191</v>
      </c>
      <c r="C46" s="5" t="s">
        <v>59</v>
      </c>
      <c r="G46" s="15" t="str">
        <f>IF(
    A46="Column",
    "CREATE TABLE `"
        &amp; LOOKUP(1,0/($A$4:A46="Table"),$B$4:B46)
            &amp; "` (",
    ""
)
&amp;
IF(
    AND( A45="", A44&lt;&gt;"", A42&lt;&gt;""),
    ") ENGINE=InnoDB DEFAULT CHARSET=utf8mb4 COMMENT='"
        &amp; LOOKUP(1,0/($A$4:A45="Table"),$C$4:C45)
            &amp; "';",
    ""
)
&amp;
IF(
    AND( A46&lt;&gt;"", A46&lt;&gt;"Table", A46&lt;&gt;"Column"),
    (
        "   `" &amp; A46
            &amp;"` " &amp; B46
            &amp; " " &amp; IF(C46="y",""," NOT NULL ")
            &amp; IF(D46&lt;&gt;""," DEFAULT " &amp; D46 &amp;"","")
            &amp;" COMMENT '" &amp; E46 &amp;"',"),
    ""
)
&amp;
(
    IF(
        AND( A46="", A45&lt;&gt;""),
        "   PRIMARY KEY(`"
            &amp; LOOKUP(1,0/($E$4:E45="Pk"),$A$4:A45)
                &amp; "`)",
    ""
    )
)</f>
        <v/>
      </c>
    </row>
    <row r="47" spans="1:7">
      <c r="A47" s="6" t="s">
        <v>14</v>
      </c>
      <c r="B47" s="6" t="s">
        <v>6</v>
      </c>
      <c r="C47" s="6" t="s">
        <v>7</v>
      </c>
      <c r="D47" s="6" t="s">
        <v>8</v>
      </c>
      <c r="E47" s="6" t="s">
        <v>9</v>
      </c>
      <c r="F47" s="7"/>
      <c r="G47" s="15" t="str">
        <f>IF(
    A47="Column",
    "CREATE TABLE `"
        &amp; LOOKUP(1,0/($A$4:A47="Table"),$B$4:B47)
            &amp; "` (",
    ""
)
&amp;
IF(
    AND( A46="", A45&lt;&gt;"", A43&lt;&gt;""),
    ") ENGINE=InnoDB DEFAULT CHARSET=utf8mb4 COMMENT='"
        &amp; LOOKUP(1,0/($A$4:A46="Table"),$C$4:C46)
            &amp; "';",
    ""
)
&amp;
IF(
    AND( A47&lt;&gt;"", A47&lt;&gt;"Table", A47&lt;&gt;"Column"),
    (
        "   `" &amp; A47
            &amp;"` " &amp; B47
            &amp; " " &amp; IF(C47="y",""," NOT NULL ")
            &amp; IF(D47&lt;&gt;""," DEFAULT " &amp; D47 &amp;"","")
            &amp;" COMMENT '" &amp; E47 &amp;"',"),
    ""
)
&amp;
(
    IF(
        AND( A47="", A46&lt;&gt;""),
        "   PRIMARY KEY(`"
            &amp; LOOKUP(1,0/($E$4:E46="Pk"),$A$4:A46)
                &amp; "`)",
    ""
    )
)</f>
        <v>CREATE TABLE `dn_user_role` (</v>
      </c>
    </row>
    <row r="48" spans="1:7">
      <c r="A48" s="8" t="s">
        <v>0</v>
      </c>
      <c r="B48" s="12" t="s">
        <v>11</v>
      </c>
      <c r="C48" s="9"/>
      <c r="D48" s="9"/>
      <c r="E48" s="12" t="s">
        <v>38</v>
      </c>
      <c r="F48" s="10"/>
      <c r="G48" s="15" t="str">
        <f>IF(
    A48="Column",
    "CREATE TABLE `"
        &amp; LOOKUP(1,0/($A$4:A48="Table"),$B$4:B48)
            &amp; "` (",
    ""
)
&amp;
IF(
    AND( A47="", A46&lt;&gt;"", A44&lt;&gt;""),
    ") ENGINE=InnoDB DEFAULT CHARSET=utf8mb4 COMMENT='"
        &amp; LOOKUP(1,0/($A$4:A47="Table"),$C$4:C47)
            &amp; "';",
    ""
)
&amp;
IF(
    AND( A48&lt;&gt;"", A48&lt;&gt;"Table", A48&lt;&gt;"Column"),
    (
        "   `" &amp; A48
            &amp;"` " &amp; B48
            &amp; " " &amp; IF(C48="y",""," NOT NULL ")
            &amp; IF(D48&lt;&gt;""," DEFAULT " &amp; D48 &amp;"","")
            &amp;" COMMENT '" &amp; E48 &amp;"',"),
    ""
)
&amp;
(
    IF(
        AND( A48="", A47&lt;&gt;""),
        "   PRIMARY KEY(`"
            &amp; LOOKUP(1,0/($E$4:E47="Pk"),$A$4:A47)
                &amp; "`)",
    ""
    )
)</f>
        <v xml:space="preserve">   `id` bigint(19)  NOT NULL  COMMENT 'Pk',</v>
      </c>
    </row>
    <row r="49" spans="1:7">
      <c r="A49" s="12" t="s">
        <v>60</v>
      </c>
      <c r="B49" s="12" t="s">
        <v>11</v>
      </c>
      <c r="C49" s="9"/>
      <c r="D49" s="9"/>
      <c r="E49" s="12" t="s">
        <v>61</v>
      </c>
      <c r="F49" s="10"/>
      <c r="G49" s="15" t="str">
        <f>IF(
    A49="Column",
    "CREATE TABLE `"
        &amp; LOOKUP(1,0/($A$4:A49="Table"),$B$4:B49)
            &amp; "` (",
    ""
)
&amp;
IF(
    AND( A48="", A47&lt;&gt;"", A45&lt;&gt;""),
    ") ENGINE=InnoDB DEFAULT CHARSET=utf8mb4 COMMENT='"
        &amp; LOOKUP(1,0/($A$4:A48="Table"),$C$4:C48)
            &amp; "';",
    ""
)
&amp;
IF(
    AND( A49&lt;&gt;"", A49&lt;&gt;"Table", A49&lt;&gt;"Column"),
    (
        "   `" &amp; A49
            &amp;"` " &amp; B49
            &amp; " " &amp; IF(C49="y",""," NOT NULL ")
            &amp; IF(D49&lt;&gt;""," DEFAULT " &amp; D49 &amp;"","")
            &amp;" COMMENT '" &amp; E49 &amp;"',"),
    ""
)
&amp;
(
    IF(
        AND( A49="", A48&lt;&gt;""),
        "   PRIMARY KEY(`"
            &amp; LOOKUP(1,0/($E$4:E48="Pk"),$A$4:A48)
                &amp; "`)",
    ""
    )
)</f>
        <v xml:space="preserve">   `user_id` bigint(19)  NOT NULL  COMMENT 'user id',</v>
      </c>
    </row>
    <row r="50" spans="1:7">
      <c r="A50" s="12" t="s">
        <v>40</v>
      </c>
      <c r="B50" s="12" t="s">
        <v>11</v>
      </c>
      <c r="C50" s="9" t="s">
        <v>1</v>
      </c>
      <c r="D50" s="9"/>
      <c r="E50" s="12" t="s">
        <v>43</v>
      </c>
      <c r="F50" s="10"/>
      <c r="G50" s="15" t="str">
        <f>IF(
    A50="Column",
    "CREATE TABLE `"
        &amp; LOOKUP(1,0/($A$4:A50="Table"),$B$4:B50)
            &amp; "` (",
    ""
)
&amp;
IF(
    AND( A49="", A48&lt;&gt;"", A46&lt;&gt;""),
    ") ENGINE=InnoDB DEFAULT CHARSET=utf8mb4 COMMENT='"
        &amp; LOOKUP(1,0/($A$4:A49="Table"),$C$4:C49)
            &amp; "';",
    ""
)
&amp;
IF(
    AND( A50&lt;&gt;"", A50&lt;&gt;"Table", A50&lt;&gt;"Column"),
    (
        "   `" &amp; A50
            &amp;"` " &amp; B50
            &amp; " " &amp; IF(C50="y",""," NOT NULL ")
            &amp; IF(D50&lt;&gt;""," DEFAULT " &amp; D50 &amp;"","")
            &amp;" COMMENT '" &amp; E50 &amp;"',"),
    ""
)
&amp;
(
    IF(
        AND( A50="", A49&lt;&gt;""),
        "   PRIMARY KEY(`"
            &amp; LOOKUP(1,0/($E$4:E49="Pk"),$A$4:A49)
                &amp; "`)",
    ""
    )
)</f>
        <v xml:space="preserve">   `role_id` bigint(19)  COMMENT 'role id',</v>
      </c>
    </row>
    <row r="51" spans="1:7">
      <c r="G51" s="15" t="str">
        <f>IF(
    A51="Column",
    "CREATE TABLE `"
        &amp; LOOKUP(1,0/($A$4:A51="Table"),$B$4:B51)
            &amp; "` (",
    ""
)
&amp;
IF(
    AND( A50="", A49&lt;&gt;"", A47&lt;&gt;""),
    ") ENGINE=InnoDB DEFAULT CHARSET=utf8mb4 COMMENT='"
        &amp; LOOKUP(1,0/($A$4:A50="Table"),$C$4:C50)
            &amp; "';",
    ""
)
&amp;
IF(
    AND( A51&lt;&gt;"", A51&lt;&gt;"Table", A51&lt;&gt;"Column"),
    (
        "   `" &amp; A51
            &amp;"` " &amp; B51
            &amp; " " &amp; IF(C51="y",""," NOT NULL ")
            &amp; IF(D51&lt;&gt;""," DEFAULT " &amp; D51 &amp;"","")
            &amp;" COMMENT '" &amp; E51 &amp;"',"),
    ""
)
&amp;
(
    IF(
        AND( A51="", A50&lt;&gt;""),
        "   PRIMARY KEY(`"
            &amp; LOOKUP(1,0/($E$4:E50="Pk"),$A$4:A50)
                &amp; "`)",
    ""
    )
)</f>
        <v xml:space="preserve">   PRIMARY KEY(`id`)</v>
      </c>
    </row>
    <row r="52" spans="1:7">
      <c r="G52" s="15" t="str">
        <f>IF(
    A52="Column",
    "CREATE TABLE `"
        &amp; LOOKUP(1,0/($A$4:A52="Table"),$B$4:B52)
            &amp; "` (",
    ""
)
&amp;
IF(
    AND( A51="", A50&lt;&gt;"", A48&lt;&gt;""),
    ") ENGINE=InnoDB DEFAULT CHARSET=utf8mb4 COMMENT='"
        &amp; LOOKUP(1,0/($A$4:A51="Table"),$C$4:C51)
            &amp; "';",
    ""
)
&amp;
IF(
    AND( A52&lt;&gt;"", A52&lt;&gt;"Table", A52&lt;&gt;"Column"),
    (
        "   `" &amp; A52
            &amp;"` " &amp; B52
            &amp; " " &amp; IF(C52="y",""," NOT NULL ")
            &amp; IF(D52&lt;&gt;""," DEFAULT " &amp; D52 &amp;"","")
            &amp;" COMMENT '" &amp; E52 &amp;"',"),
    ""
)
&amp;
(
    IF(
        AND( A52="", A51&lt;&gt;""),
        "   PRIMARY KEY(`"
            &amp; LOOKUP(1,0/($E$4:E51="Pk"),$A$4:A51)
                &amp; "`)",
    ""
    )
)</f>
        <v>) ENGINE=InnoDB DEFAULT CHARSET=utf8mb4 COMMENT='User Role';</v>
      </c>
    </row>
    <row r="53" spans="1:7">
      <c r="G53" s="15" t="str">
        <f>IF(
    A53="Column",
    "CREATE TABLE `"
        &amp; LOOKUP(1,0/($A$4:A53="Table"),$B$4:B53)
            &amp; "` (",
    ""
)
&amp;
IF(
    AND( A52="", A51&lt;&gt;"", A49&lt;&gt;""),
    ") ENGINE=InnoDB DEFAULT CHARSET=utf8mb4 COMMENT='"
        &amp; LOOKUP(1,0/($A$4:A52="Table"),$C$4:C52)
            &amp; "';",
    ""
)
&amp;
IF(
    AND( A53&lt;&gt;"", A53&lt;&gt;"Table", A53&lt;&gt;"Column"),
    (
        "   `" &amp; A53
            &amp;"` " &amp; B53
            &amp; " " &amp; IF(C53="y",""," NOT NULL ")
            &amp; IF(D53&lt;&gt;""," DEFAULT " &amp; D53 &amp;"","")
            &amp;" COMMENT '" &amp; E53 &amp;"',"),
    ""
)
&amp;
(
    IF(
        AND( A53="", A52&lt;&gt;""),
        "   PRIMARY KEY(`"
            &amp; LOOKUP(1,0/($E$4:E52="Pk"),$A$4:A52)
                &amp; "`)",
    ""
    )
)</f>
        <v/>
      </c>
    </row>
    <row r="54" spans="1:7">
      <c r="G54" s="15" t="str">
        <f>IF(
    A54="Column",
    "CREATE TABLE `"
        &amp; LOOKUP(1,0/($A$4:A54="Table"),$B$4:B54)
            &amp; "` (",
    ""
)
&amp;
IF(
    AND( A53="", A52&lt;&gt;"", A50&lt;&gt;""),
    ") ENGINE=InnoDB DEFAULT CHARSET=utf8mb4 COMMENT='"
        &amp; LOOKUP(1,0/($A$4:A53="Table"),$C$4:C53)
            &amp; "';",
    ""
)
&amp;
IF(
    AND( A54&lt;&gt;"", A54&lt;&gt;"Table", A54&lt;&gt;"Column"),
    (
        "   `" &amp; A54
            &amp;"` " &amp; B54
            &amp; " " &amp; IF(C54="y",""," NOT NULL ")
            &amp; IF(D54&lt;&gt;""," DEFAULT " &amp; D54 &amp;"","")
            &amp;" COMMENT '" &amp; E54 &amp;"',"),
    ""
)
&amp;
(
    IF(
        AND( A54="", A53&lt;&gt;""),
        "   PRIMARY KEY(`"
            &amp; LOOKUP(1,0/($E$4:E53="Pk"),$A$4:A53)
                &amp; "`)",
    ""
    )
)</f>
        <v/>
      </c>
    </row>
    <row r="55" spans="1:7">
      <c r="G55" s="15" t="str">
        <f>IF(
    A55="Column",
    "CREATE TABLE `"
        &amp; LOOKUP(1,0/($A$4:A55="Table"),$B$4:B55)
            &amp; "` (",
    ""
)
&amp;
IF(
    AND( A54="", A53&lt;&gt;"", A51&lt;&gt;""),
    ") ENGINE=InnoDB DEFAULT CHARSET=utf8mb4 COMMENT='"
        &amp; LOOKUP(1,0/($A$4:A54="Table"),$C$4:C54)
            &amp; "';",
    ""
)
&amp;
IF(
    AND( A55&lt;&gt;"", A55&lt;&gt;"Table", A55&lt;&gt;"Column"),
    (
        "   `" &amp; A55
            &amp;"` " &amp; B55
            &amp; " " &amp; IF(C55="y",""," NOT NULL ")
            &amp; IF(D55&lt;&gt;""," DEFAULT " &amp; D55 &amp;"","")
            &amp;" COMMENT '" &amp; E55 &amp;"',"),
    ""
)
&amp;
(
    IF(
        AND( A55="", A54&lt;&gt;""),
        "   PRIMARY KEY(`"
            &amp; LOOKUP(1,0/($E$4:E54="Pk"),$A$4:A54)
                &amp; "`)",
    ""
    )
)</f>
        <v/>
      </c>
    </row>
    <row r="56" spans="1:7">
      <c r="G56" s="15" t="str">
        <f>IF(
    A56="Column",
    "CREATE TABLE `"
        &amp; LOOKUP(1,0/($A$4:A56="Table"),$B$4:B56)
            &amp; "` (",
    ""
)
&amp;
IF(
    AND( A55="", A54&lt;&gt;"", A52&lt;&gt;""),
    ") ENGINE=InnoDB DEFAULT CHARSET=utf8mb4 COMMENT='"
        &amp; LOOKUP(1,0/($A$4:A55="Table"),$C$4:C55)
            &amp; "';",
    ""
)
&amp;
IF(
    AND( A56&lt;&gt;"", A56&lt;&gt;"Table", A56&lt;&gt;"Column"),
    (
        "   `" &amp; A56
            &amp;"` " &amp; B56
            &amp; " " &amp; IF(C56="y",""," NOT NULL ")
            &amp; IF(D56&lt;&gt;""," DEFAULT " &amp; D56 &amp;"","")
            &amp;" COMMENT '" &amp; E56 &amp;"',"),
    ""
)
&amp;
(
    IF(
        AND( A56="", A55&lt;&gt;""),
        "   PRIMARY KEY(`"
            &amp; LOOKUP(1,0/($E$4:E55="Pk"),$A$4:A55)
                &amp; "`)",
    ""
    )
)</f>
        <v/>
      </c>
    </row>
    <row r="57" spans="1:7">
      <c r="G57" s="15" t="str">
        <f>IF(
    A57="Column",
    "CREATE TABLE `"
        &amp; LOOKUP(1,0/($A$4:A57="Table"),$B$4:B57)
            &amp; "` (",
    ""
)
&amp;
IF(
    AND( A56="", A55&lt;&gt;"", A53&lt;&gt;""),
    ") ENGINE=InnoDB DEFAULT CHARSET=utf8mb4 COMMENT='"
        &amp; LOOKUP(1,0/($A$4:A56="Table"),$C$4:C56)
            &amp; "';",
    ""
)
&amp;
IF(
    AND( A57&lt;&gt;"", A57&lt;&gt;"Table", A57&lt;&gt;"Column"),
    (
        "   `" &amp; A57
            &amp;"` " &amp; B57
            &amp; " " &amp; IF(C57="y",""," NOT NULL ")
            &amp; IF(D57&lt;&gt;""," DEFAULT " &amp; D57 &amp;"","")
            &amp;" COMMENT '" &amp; E57 &amp;"',"),
    ""
)
&amp;
(
    IF(
        AND( A57="", A56&lt;&gt;""),
        "   PRIMARY KEY(`"
            &amp; LOOKUP(1,0/($E$4:E56="Pk"),$A$4:A56)
                &amp; "`)",
    ""
    )
)</f>
        <v/>
      </c>
    </row>
    <row r="58" spans="1:7">
      <c r="G58" s="15" t="str">
        <f>IF(
    A58="Column",
    "CREATE TABLE `"
        &amp; LOOKUP(1,0/($A$4:A58="Table"),$B$4:B58)
            &amp; "` (",
    ""
)
&amp;
IF(
    AND( A57="", A56&lt;&gt;"", A54&lt;&gt;""),
    ") ENGINE=InnoDB DEFAULT CHARSET=utf8mb4 COMMENT='"
        &amp; LOOKUP(1,0/($A$4:A57="Table"),$C$4:C57)
            &amp; "';",
    ""
)
&amp;
IF(
    AND( A58&lt;&gt;"", A58&lt;&gt;"Table", A58&lt;&gt;"Column"),
    (
        "   `" &amp; A58
            &amp;"` " &amp; B58
            &amp; " " &amp; IF(C58="y",""," NOT NULL ")
            &amp; IF(D58&lt;&gt;""," DEFAULT " &amp; D58 &amp;"","")
            &amp;" COMMENT '" &amp; E58 &amp;"',"),
    ""
)
&amp;
(
    IF(
        AND( A58="", A57&lt;&gt;""),
        "   PRIMARY KEY(`"
            &amp; LOOKUP(1,0/($E$4:E57="Pk"),$A$4:A57)
                &amp; "`)",
    ""
    )
)</f>
        <v/>
      </c>
    </row>
    <row r="59" spans="1:7">
      <c r="G59" s="15" t="str">
        <f>IF(
    A59="Column",
    "CREATE TABLE `"
        &amp; LOOKUP(1,0/($A$4:A59="Table"),$B$4:B59)
            &amp; "` (",
    ""
)
&amp;
IF(
    AND( A58="", A57&lt;&gt;"", A55&lt;&gt;""),
    ") ENGINE=InnoDB DEFAULT CHARSET=utf8mb4 COMMENT='"
        &amp; LOOKUP(1,0/($A$4:A58="Table"),$C$4:C58)
            &amp; "';",
    ""
)
&amp;
IF(
    AND( A59&lt;&gt;"", A59&lt;&gt;"Table", A59&lt;&gt;"Column"),
    (
        "   `" &amp; A59
            &amp;"` " &amp; B59
            &amp; " " &amp; IF(C59="y",""," NOT NULL ")
            &amp; IF(D59&lt;&gt;""," DEFAULT " &amp; D59 &amp;"","")
            &amp;" COMMENT '" &amp; E59 &amp;"',"),
    ""
)
&amp;
(
    IF(
        AND( A59="", A58&lt;&gt;""),
        "   PRIMARY KEY(`"
            &amp; LOOKUP(1,0/($E$4:E58="Pk"),$A$4:A58)
                &amp; "`)",
    ""
    )
)</f>
        <v/>
      </c>
    </row>
    <row r="60" spans="1:7">
      <c r="G60" s="15" t="str">
        <f>IF(
    A60="Column",
    "CREATE TABLE `"
        &amp; LOOKUP(1,0/($A$4:A60="Table"),$B$4:B60)
            &amp; "` (",
    ""
)
&amp;
IF(
    AND( A59="", A58&lt;&gt;"", A56&lt;&gt;""),
    ") ENGINE=InnoDB DEFAULT CHARSET=utf8mb4 COMMENT='"
        &amp; LOOKUP(1,0/($A$4:A59="Table"),$C$4:C59)
            &amp; "';",
    ""
)
&amp;
IF(
    AND( A60&lt;&gt;"", A60&lt;&gt;"Table", A60&lt;&gt;"Column"),
    (
        "   `" &amp; A60
            &amp;"` " &amp; B60
            &amp; " " &amp; IF(C60="y",""," NOT NULL ")
            &amp; IF(D60&lt;&gt;""," DEFAULT " &amp; D60 &amp;"","")
            &amp;" COMMENT '" &amp; E60 &amp;"',"),
    ""
)
&amp;
(
    IF(
        AND( A60="", A59&lt;&gt;""),
        "   PRIMARY KEY(`"
            &amp; LOOKUP(1,0/($E$4:E59="Pk"),$A$4:A59)
                &amp; "`)",
    ""
    )
)</f>
        <v/>
      </c>
    </row>
    <row r="61" spans="1:7">
      <c r="G61" s="15" t="str">
        <f>IF(
    A61="Column",
    "CREATE TABLE `"
        &amp; LOOKUP(1,0/($A$4:A61="Table"),$B$4:B61)
            &amp; "` (",
    ""
)
&amp;
IF(
    AND( A60="", A59&lt;&gt;"", A57&lt;&gt;""),
    ") ENGINE=InnoDB DEFAULT CHARSET=utf8mb4 COMMENT='"
        &amp; LOOKUP(1,0/($A$4:A60="Table"),$C$4:C60)
            &amp; "';",
    ""
)
&amp;
IF(
    AND( A61&lt;&gt;"", A61&lt;&gt;"Table", A61&lt;&gt;"Column"),
    (
        "   `" &amp; A61
            &amp;"` " &amp; B61
            &amp; " " &amp; IF(C61="y",""," NOT NULL ")
            &amp; IF(D61&lt;&gt;""," DEFAULT " &amp; D61 &amp;"","")
            &amp;" COMMENT '" &amp; E61 &amp;"',"),
    ""
)
&amp;
(
    IF(
        AND( A61="", A60&lt;&gt;""),
        "   PRIMARY KEY(`"
            &amp; LOOKUP(1,0/($E$4:E60="Pk"),$A$4:A60)
                &amp; "`)",
    ""
    )
)</f>
        <v/>
      </c>
    </row>
    <row r="62" spans="1:7">
      <c r="G62" s="15" t="str">
        <f>IF(
    A62="Column",
    "CREATE TABLE `"
        &amp; LOOKUP(1,0/($A$4:A62="Table"),$B$4:B62)
            &amp; "` (",
    ""
)
&amp;
IF(
    AND( A61="", A60&lt;&gt;"", A58&lt;&gt;""),
    ") ENGINE=InnoDB DEFAULT CHARSET=utf8mb4 COMMENT='"
        &amp; LOOKUP(1,0/($A$4:A61="Table"),$C$4:C61)
            &amp; "';",
    ""
)
&amp;
IF(
    AND( A62&lt;&gt;"", A62&lt;&gt;"Table", A62&lt;&gt;"Column"),
    (
        "   `" &amp; A62
            &amp;"` " &amp; B62
            &amp; " " &amp; IF(C62="y",""," NOT NULL ")
            &amp; IF(D62&lt;&gt;""," DEFAULT " &amp; D62 &amp;"","")
            &amp;" COMMENT '" &amp; E62 &amp;"',"),
    ""
)
&amp;
(
    IF(
        AND( A62="", A61&lt;&gt;""),
        "   PRIMARY KEY(`"
            &amp; LOOKUP(1,0/($E$4:E61="Pk"),$A$4:A61)
                &amp; "`)",
    ""
    )
)</f>
        <v/>
      </c>
    </row>
    <row r="63" spans="1:7">
      <c r="G63" s="15" t="str">
        <f>IF(
    A63="Column",
    "CREATE TABLE `"
        &amp; LOOKUP(1,0/($A$4:A63="Table"),$B$4:B63)
            &amp; "` (",
    ""
)
&amp;
IF(
    AND( A62="", A61&lt;&gt;"", A59&lt;&gt;""),
    ") ENGINE=InnoDB DEFAULT CHARSET=utf8mb4 COMMENT='"
        &amp; LOOKUP(1,0/($A$4:A62="Table"),$C$4:C62)
            &amp; "';",
    ""
)
&amp;
IF(
    AND( A63&lt;&gt;"", A63&lt;&gt;"Table", A63&lt;&gt;"Column"),
    (
        "   `" &amp; A63
            &amp;"` " &amp; B63
            &amp; " " &amp; IF(C63="y",""," NOT NULL ")
            &amp; IF(D63&lt;&gt;""," DEFAULT " &amp; D63 &amp;"","")
            &amp;" COMMENT '" &amp; E63 &amp;"',"),
    ""
)
&amp;
(
    IF(
        AND( A63="", A62&lt;&gt;""),
        "   PRIMARY KEY(`"
            &amp; LOOKUP(1,0/($E$4:E62="Pk"),$A$4:A62)
                &amp; "`)",
    ""
    )
)</f>
        <v/>
      </c>
    </row>
    <row r="64" spans="1:7">
      <c r="G64" s="15" t="str">
        <f>IF(
    A64="Column",
    "CREATE TABLE `"
        &amp; LOOKUP(1,0/($A$4:A64="Table"),$B$4:B64)
            &amp; "` (",
    ""
)
&amp;
IF(
    AND( A63="", A62&lt;&gt;"", A60&lt;&gt;""),
    ") ENGINE=InnoDB DEFAULT CHARSET=utf8mb4 COMMENT='"
        &amp; LOOKUP(1,0/($A$4:A63="Table"),$C$4:C63)
            &amp; "';",
    ""
)
&amp;
IF(
    AND( A64&lt;&gt;"", A64&lt;&gt;"Table", A64&lt;&gt;"Column"),
    (
        "   `" &amp; A64
            &amp;"` " &amp; B64
            &amp; " " &amp; IF(C64="y",""," NOT NULL ")
            &amp; IF(D64&lt;&gt;""," DEFAULT " &amp; D64 &amp;"","")
            &amp;" COMMENT '" &amp; E64 &amp;"',"),
    ""
)
&amp;
(
    IF(
        AND( A64="", A63&lt;&gt;""),
        "   PRIMARY KEY(`"
            &amp; LOOKUP(1,0/($E$4:E63="Pk"),$A$4:A63)
                &amp; "`)",
    ""
    )
)</f>
        <v/>
      </c>
    </row>
    <row r="65" spans="7:7">
      <c r="G65" s="15" t="str">
        <f>IF(
    A65="Column",
    "CREATE TABLE `"
        &amp; LOOKUP(1,0/($A$4:A65="Table"),$B$4:B65)
            &amp; "` (",
    ""
)
&amp;
IF(
    AND( A64="", A63&lt;&gt;"", A61&lt;&gt;""),
    ") ENGINE=InnoDB DEFAULT CHARSET=utf8mb4 COMMENT='"
        &amp; LOOKUP(1,0/($A$4:A64="Table"),$C$4:C64)
            &amp; "';",
    ""
)
&amp;
IF(
    AND( A65&lt;&gt;"", A65&lt;&gt;"Table", A65&lt;&gt;"Column"),
    (
        "   `" &amp; A65
            &amp;"` " &amp; B65
            &amp; " " &amp; IF(C65="y",""," NOT NULL ")
            &amp; IF(D65&lt;&gt;""," DEFAULT " &amp; D65 &amp;"","")
            &amp;" COMMENT '" &amp; E65 &amp;"',"),
    ""
)
&amp;
(
    IF(
        AND( A65="", A64&lt;&gt;""),
        "   PRIMARY KEY(`"
            &amp; LOOKUP(1,0/($E$4:E64="Pk"),$A$4:A64)
                &amp; "`)",
    ""
    )
)</f>
        <v/>
      </c>
    </row>
    <row r="66" spans="7:7">
      <c r="G66" s="15" t="str">
        <f>IF(
    A66="Column",
    "CREATE TABLE `"
        &amp; LOOKUP(1,0/($A$4:A66="Table"),$B$4:B66)
            &amp; "` (",
    ""
)
&amp;
IF(
    AND( A65="", A64&lt;&gt;"", A62&lt;&gt;""),
    ") ENGINE=InnoDB DEFAULT CHARSET=utf8mb4 COMMENT='"
        &amp; LOOKUP(1,0/($A$4:A65="Table"),$C$4:C65)
            &amp; "';",
    ""
)
&amp;
IF(
    AND( A66&lt;&gt;"", A66&lt;&gt;"Table", A66&lt;&gt;"Column"),
    (
        "   `" &amp; A66
            &amp;"` " &amp; B66
            &amp; " " &amp; IF(C66="y",""," NOT NULL ")
            &amp; IF(D66&lt;&gt;""," DEFAULT " &amp; D66 &amp;"","")
            &amp;" COMMENT '" &amp; E66 &amp;"',"),
    ""
)
&amp;
(
    IF(
        AND( A66="", A65&lt;&gt;""),
        "   PRIMARY KEY(`"
            &amp; LOOKUP(1,0/($E$4:E65="Pk"),$A$4:A65)
                &amp; "`)",
    ""
    )
)</f>
        <v/>
      </c>
    </row>
    <row r="67" spans="7:7">
      <c r="G67" s="15" t="str">
        <f>IF(
    A67="Column",
    "CREATE TABLE `"
        &amp; LOOKUP(1,0/($A$4:A67="Table"),$B$4:B67)
            &amp; "` (",
    ""
)
&amp;
IF(
    AND( A66="", A65&lt;&gt;"", A63&lt;&gt;""),
    ") ENGINE=InnoDB DEFAULT CHARSET=utf8mb4 COMMENT='"
        &amp; LOOKUP(1,0/($A$4:A66="Table"),$C$4:C66)
            &amp; "';",
    ""
)
&amp;
IF(
    AND( A67&lt;&gt;"", A67&lt;&gt;"Table", A67&lt;&gt;"Column"),
    (
        "   `" &amp; A67
            &amp;"` " &amp; B67
            &amp; " " &amp; IF(C67="y",""," NOT NULL ")
            &amp; IF(D67&lt;&gt;""," DEFAULT " &amp; D67 &amp;"","")
            &amp;" COMMENT '" &amp; E67 &amp;"',"),
    ""
)
&amp;
(
    IF(
        AND( A67="", A66&lt;&gt;""),
        "   PRIMARY KEY(`"
            &amp; LOOKUP(1,0/($E$4:E66="Pk"),$A$4:A66)
                &amp; "`)",
    ""
    )
)</f>
        <v/>
      </c>
    </row>
    <row r="68" spans="7:7">
      <c r="G68" s="15" t="str">
        <f>IF(
    A68="Column",
    "CREATE TABLE `"
        &amp; LOOKUP(1,0/($A$4:A68="Table"),$B$4:B68)
            &amp; "` (",
    ""
)
&amp;
IF(
    AND( A67="", A66&lt;&gt;"", A64&lt;&gt;""),
    ") ENGINE=InnoDB DEFAULT CHARSET=utf8mb4 COMMENT='"
        &amp; LOOKUP(1,0/($A$4:A67="Table"),$C$4:C67)
            &amp; "';",
    ""
)
&amp;
IF(
    AND( A68&lt;&gt;"", A68&lt;&gt;"Table", A68&lt;&gt;"Column"),
    (
        "   `" &amp; A68
            &amp;"` " &amp; B68
            &amp; " " &amp; IF(C68="y",""," NOT NULL ")
            &amp; IF(D68&lt;&gt;""," DEFAULT " &amp; D68 &amp;"","")
            &amp;" COMMENT '" &amp; E68 &amp;"',"),
    ""
)
&amp;
(
    IF(
        AND( A68="", A67&lt;&gt;""),
        "   PRIMARY KEY(`"
            &amp; LOOKUP(1,0/($E$4:E67="Pk"),$A$4:A67)
                &amp; "`)",
    ""
    )
)</f>
        <v/>
      </c>
    </row>
    <row r="69" spans="7:7">
      <c r="G69" s="15" t="str">
        <f>IF(
    A69="Column",
    "CREATE TABLE `"
        &amp; LOOKUP(1,0/($A$4:A69="Table"),$B$4:B69)
            &amp; "` (",
    ""
)
&amp;
IF(
    AND( A68="", A67&lt;&gt;"", A65&lt;&gt;""),
    ") ENGINE=InnoDB DEFAULT CHARSET=utf8mb4 COMMENT='"
        &amp; LOOKUP(1,0/($A$4:A68="Table"),$C$4:C68)
            &amp; "';",
    ""
)
&amp;
IF(
    AND( A69&lt;&gt;"", A69&lt;&gt;"Table", A69&lt;&gt;"Column"),
    (
        "   `" &amp; A69
            &amp;"` " &amp; B69
            &amp; " " &amp; IF(C69="y",""," NOT NULL ")
            &amp; IF(D69&lt;&gt;""," DEFAULT " &amp; D69 &amp;"","")
            &amp;" COMMENT '" &amp; E69 &amp;"',"),
    ""
)
&amp;
(
    IF(
        AND( A69="", A68&lt;&gt;""),
        "   PRIMARY KEY(`"
            &amp; LOOKUP(1,0/($E$4:E68="Pk"),$A$4:A68)
                &amp; "`)",
    ""
    )
)</f>
        <v/>
      </c>
    </row>
    <row r="70" spans="7:7">
      <c r="G70" s="15" t="str">
        <f>IF(
    A70="Column",
    "CREATE TABLE `"
        &amp; LOOKUP(1,0/($A$4:A70="Table"),$B$4:B70)
            &amp; "` (",
    ""
)
&amp;
IF(
    AND( A69="", A68&lt;&gt;"", A66&lt;&gt;""),
    ") ENGINE=InnoDB DEFAULT CHARSET=utf8mb4 COMMENT='"
        &amp; LOOKUP(1,0/($A$4:A69="Table"),$C$4:C69)
            &amp; "';",
    ""
)
&amp;
IF(
    AND( A70&lt;&gt;"", A70&lt;&gt;"Table", A70&lt;&gt;"Column"),
    (
        "   `" &amp; A70
            &amp;"` " &amp; B70
            &amp; " " &amp; IF(C70="y",""," NOT NULL ")
            &amp; IF(D70&lt;&gt;""," DEFAULT " &amp; D70 &amp;"","")
            &amp;" COMMENT '" &amp; E70 &amp;"',"),
    ""
)
&amp;
(
    IF(
        AND( A70="", A69&lt;&gt;""),
        "   PRIMARY KEY(`"
            &amp; LOOKUP(1,0/($E$4:E69="Pk"),$A$4:A69)
                &amp; "`)",
    ""
    )
)</f>
        <v/>
      </c>
    </row>
    <row r="71" spans="7:7">
      <c r="G71" s="15" t="str">
        <f>IF(
    A71="Column",
    "CREATE TABLE `"
        &amp; LOOKUP(1,0/($A$4:A71="Table"),$B$4:B71)
            &amp; "` (",
    ""
)
&amp;
IF(
    AND( A70="", A69&lt;&gt;"", A67&lt;&gt;""),
    ") ENGINE=InnoDB DEFAULT CHARSET=utf8mb4 COMMENT='"
        &amp; LOOKUP(1,0/($A$4:A70="Table"),$C$4:C70)
            &amp; "';",
    ""
)
&amp;
IF(
    AND( A71&lt;&gt;"", A71&lt;&gt;"Table", A71&lt;&gt;"Column"),
    (
        "   `" &amp; A71
            &amp;"` " &amp; B71
            &amp; " " &amp; IF(C71="y",""," NOT NULL ")
            &amp; IF(D71&lt;&gt;""," DEFAULT " &amp; D71 &amp;"","")
            &amp;" COMMENT '" &amp; E71 &amp;"',"),
    ""
)
&amp;
(
    IF(
        AND( A71="", A70&lt;&gt;""),
        "   PRIMARY KEY(`"
            &amp; LOOKUP(1,0/($E$4:E70="Pk"),$A$4:A70)
                &amp; "`)",
    ""
    )
)</f>
        <v/>
      </c>
    </row>
    <row r="72" spans="7:7">
      <c r="G72" s="15" t="str">
        <f>IF(
    A72="Column",
    "CREATE TABLE `"
        &amp; LOOKUP(1,0/($A$4:A72="Table"),$B$4:B72)
            &amp; "` (",
    ""
)
&amp;
IF(
    AND( A71="", A70&lt;&gt;"", A68&lt;&gt;""),
    ") ENGINE=InnoDB DEFAULT CHARSET=utf8mb4 COMMENT='"
        &amp; LOOKUP(1,0/($A$4:A71="Table"),$C$4:C71)
            &amp; "';",
    ""
)
&amp;
IF(
    AND( A72&lt;&gt;"", A72&lt;&gt;"Table", A72&lt;&gt;"Column"),
    (
        "   `" &amp; A72
            &amp;"` " &amp; B72
            &amp; " " &amp; IF(C72="y",""," NOT NULL ")
            &amp; IF(D72&lt;&gt;""," DEFAULT " &amp; D72 &amp;"","")
            &amp;" COMMENT '" &amp; E72 &amp;"',"),
    ""
)
&amp;
(
    IF(
        AND( A72="", A71&lt;&gt;""),
        "   PRIMARY KEY(`"
            &amp; LOOKUP(1,0/($E$4:E71="Pk"),$A$4:A71)
                &amp; "`)",
    ""
    )
)</f>
        <v/>
      </c>
    </row>
    <row r="73" spans="7:7">
      <c r="G73" s="15" t="str">
        <f>IF(
    A73="Column",
    "CREATE TABLE `"
        &amp; LOOKUP(1,0/($A$4:A73="Table"),$B$4:B73)
            &amp; "` (",
    ""
)
&amp;
IF(
    AND( A72="", A71&lt;&gt;"", A69&lt;&gt;""),
    ") ENGINE=InnoDB DEFAULT CHARSET=utf8mb4 COMMENT='"
        &amp; LOOKUP(1,0/($A$4:A72="Table"),$C$4:C72)
            &amp; "';",
    ""
)
&amp;
IF(
    AND( A73&lt;&gt;"", A73&lt;&gt;"Table", A73&lt;&gt;"Column"),
    (
        "   `" &amp; A73
            &amp;"` " &amp; B73
            &amp; " " &amp; IF(C73="y",""," NOT NULL ")
            &amp; IF(D73&lt;&gt;""," DEFAULT " &amp; D73 &amp;"","")
            &amp;" COMMENT '" &amp; E73 &amp;"',"),
    ""
)
&amp;
(
    IF(
        AND( A73="", A72&lt;&gt;""),
        "   PRIMARY KEY(`"
            &amp; LOOKUP(1,0/($E$4:E72="Pk"),$A$4:A72)
                &amp; "`)",
    ""
    )
)</f>
        <v/>
      </c>
    </row>
    <row r="74" spans="7:7">
      <c r="G74" s="15" t="str">
        <f>IF(
    A74="Column",
    "CREATE TABLE `"
        &amp; LOOKUP(1,0/($A$4:A74="Table"),$B$4:B74)
            &amp; "` (",
    ""
)
&amp;
IF(
    AND( A73="", A72&lt;&gt;"", A70&lt;&gt;""),
    ") ENGINE=InnoDB DEFAULT CHARSET=utf8mb4 COMMENT='"
        &amp; LOOKUP(1,0/($A$4:A73="Table"),$C$4:C73)
            &amp; "';",
    ""
)
&amp;
IF(
    AND( A74&lt;&gt;"", A74&lt;&gt;"Table", A74&lt;&gt;"Column"),
    (
        "   `" &amp; A74
            &amp;"` " &amp; B74
            &amp; " " &amp; IF(C74="y",""," NOT NULL ")
            &amp; IF(D74&lt;&gt;""," DEFAULT " &amp; D74 &amp;"","")
            &amp;" COMMENT '" &amp; E74 &amp;"',"),
    ""
)
&amp;
(
    IF(
        AND( A74="", A73&lt;&gt;""),
        "   PRIMARY KEY(`"
            &amp; LOOKUP(1,0/($E$4:E73="Pk"),$A$4:A73)
                &amp; "`)",
    ""
    )
)</f>
        <v/>
      </c>
    </row>
    <row r="75" spans="7:7">
      <c r="G75" s="15" t="str">
        <f>IF(
    A75="Column",
    "CREATE TABLE `"
        &amp; LOOKUP(1,0/($A$4:A75="Table"),$B$4:B75)
            &amp; "` (",
    ""
)
&amp;
IF(
    AND( A74="", A73&lt;&gt;"", A71&lt;&gt;""),
    ") ENGINE=InnoDB DEFAULT CHARSET=utf8mb4 COMMENT='"
        &amp; LOOKUP(1,0/($A$4:A74="Table"),$C$4:C74)
            &amp; "';",
    ""
)
&amp;
IF(
    AND( A75&lt;&gt;"", A75&lt;&gt;"Table", A75&lt;&gt;"Column"),
    (
        "   `" &amp; A75
            &amp;"` " &amp; B75
            &amp; " " &amp; IF(C75="y",""," NOT NULL ")
            &amp; IF(D75&lt;&gt;""," DEFAULT " &amp; D75 &amp;"","")
            &amp;" COMMENT '" &amp; E75 &amp;"',"),
    ""
)
&amp;
(
    IF(
        AND( A75="", A74&lt;&gt;""),
        "   PRIMARY KEY(`"
            &amp; LOOKUP(1,0/($E$4:E74="Pk"),$A$4:A74)
                &amp; "`)",
    ""
    )
)</f>
        <v/>
      </c>
    </row>
    <row r="76" spans="7:7">
      <c r="G76" s="15" t="str">
        <f>IF(
    A76="Column",
    "CREATE TABLE `"
        &amp; LOOKUP(1,0/($A$4:A76="Table"),$B$4:B76)
            &amp; "` (",
    ""
)
&amp;
IF(
    AND( A75="", A74&lt;&gt;"", A72&lt;&gt;""),
    ") ENGINE=InnoDB DEFAULT CHARSET=utf8mb4 COMMENT='"
        &amp; LOOKUP(1,0/($A$4:A75="Table"),$C$4:C75)
            &amp; "';",
    ""
)
&amp;
IF(
    AND( A76&lt;&gt;"", A76&lt;&gt;"Table", A76&lt;&gt;"Column"),
    (
        "   `" &amp; A76
            &amp;"` " &amp; B76
            &amp; " " &amp; IF(C76="y",""," NOT NULL ")
            &amp; IF(D76&lt;&gt;""," DEFAULT " &amp; D76 &amp;"","")
            &amp;" COMMENT '" &amp; E76 &amp;"',"),
    ""
)
&amp;
(
    IF(
        AND( A76="", A75&lt;&gt;""),
        "   PRIMARY KEY(`"
            &amp; LOOKUP(1,0/($E$4:E75="Pk"),$A$4:A75)
                &amp; "`)",
    ""
    )
)</f>
        <v/>
      </c>
    </row>
    <row r="77" spans="7:7">
      <c r="G77" s="15" t="str">
        <f>IF(
    A77="Column",
    "CREATE TABLE `"
        &amp; LOOKUP(1,0/($A$4:A77="Table"),$B$4:B77)
            &amp; "` (",
    ""
)
&amp;
IF(
    AND( A76="", A75&lt;&gt;"", A73&lt;&gt;""),
    ") ENGINE=InnoDB DEFAULT CHARSET=utf8mb4 COMMENT='"
        &amp; LOOKUP(1,0/($A$4:A76="Table"),$C$4:C76)
            &amp; "';",
    ""
)
&amp;
IF(
    AND( A77&lt;&gt;"", A77&lt;&gt;"Table", A77&lt;&gt;"Column"),
    (
        "   `" &amp; A77
            &amp;"` " &amp; B77
            &amp; " " &amp; IF(C77="y",""," NOT NULL ")
            &amp; IF(D77&lt;&gt;""," DEFAULT " &amp; D77 &amp;"","")
            &amp;" COMMENT '" &amp; E77 &amp;"',"),
    ""
)
&amp;
(
    IF(
        AND( A77="", A76&lt;&gt;""),
        "   PRIMARY KEY(`"
            &amp; LOOKUP(1,0/($E$4:E76="Pk"),$A$4:A76)
                &amp; "`)",
    ""
    )
)</f>
        <v/>
      </c>
    </row>
    <row r="78" spans="7:7">
      <c r="G78" s="15" t="str">
        <f>IF(
    A78="Column",
    "CREATE TABLE `"
        &amp; LOOKUP(1,0/($A$4:A78="Table"),$B$4:B78)
            &amp; "` (",
    ""
)
&amp;
IF(
    AND( A77="", A76&lt;&gt;"", A74&lt;&gt;""),
    ") ENGINE=InnoDB DEFAULT CHARSET=utf8mb4 COMMENT='"
        &amp; LOOKUP(1,0/($A$4:A77="Table"),$C$4:C77)
            &amp; "';",
    ""
)
&amp;
IF(
    AND( A78&lt;&gt;"", A78&lt;&gt;"Table", A78&lt;&gt;"Column"),
    (
        "   `" &amp; A78
            &amp;"` " &amp; B78
            &amp; " " &amp; IF(C78="y",""," NOT NULL ")
            &amp; IF(D78&lt;&gt;""," DEFAULT " &amp; D78 &amp;"","")
            &amp;" COMMENT '" &amp; E78 &amp;"',"),
    ""
)
&amp;
(
    IF(
        AND( A78="", A77&lt;&gt;""),
        "   PRIMARY KEY(`"
            &amp; LOOKUP(1,0/($E$4:E77="Pk"),$A$4:A77)
                &amp; "`)",
    ""
    )
)</f>
        <v/>
      </c>
    </row>
    <row r="79" spans="7:7">
      <c r="G79" s="15" t="str">
        <f>IF(
    A79="Column",
    "CREATE TABLE `"
        &amp; LOOKUP(1,0/($A$4:A79="Table"),$B$4:B79)
            &amp; "` (",
    ""
)
&amp;
IF(
    AND( A78="", A77&lt;&gt;"", A75&lt;&gt;""),
    ") ENGINE=InnoDB DEFAULT CHARSET=utf8mb4 COMMENT='"
        &amp; LOOKUP(1,0/($A$4:A78="Table"),$C$4:C78)
            &amp; "';",
    ""
)
&amp;
IF(
    AND( A79&lt;&gt;"", A79&lt;&gt;"Table", A79&lt;&gt;"Column"),
    (
        "   `" &amp; A79
            &amp;"` " &amp; B79
            &amp; " " &amp; IF(C79="y",""," NOT NULL ")
            &amp; IF(D79&lt;&gt;""," DEFAULT " &amp; D79 &amp;"","")
            &amp;" COMMENT '" &amp; E79 &amp;"',"),
    ""
)
&amp;
(
    IF(
        AND( A79="", A78&lt;&gt;""),
        "   PRIMARY KEY(`"
            &amp; LOOKUP(1,0/($E$4:E78="Pk"),$A$4:A78)
                &amp; "`)",
    ""
    )
)</f>
        <v/>
      </c>
    </row>
    <row r="80" spans="7:7">
      <c r="G80" s="15" t="str">
        <f>IF(
    A80="Column",
    "CREATE TABLE `"
        &amp; LOOKUP(1,0/($A$4:A80="Table"),$B$4:B80)
            &amp; "` (",
    ""
)
&amp;
IF(
    AND( A79="", A78&lt;&gt;"", A76&lt;&gt;""),
    ") ENGINE=InnoDB DEFAULT CHARSET=utf8mb4 COMMENT='"
        &amp; LOOKUP(1,0/($A$4:A79="Table"),$C$4:C79)
            &amp; "';",
    ""
)
&amp;
IF(
    AND( A80&lt;&gt;"", A80&lt;&gt;"Table", A80&lt;&gt;"Column"),
    (
        "   `" &amp; A80
            &amp;"` " &amp; B80
            &amp; " " &amp; IF(C80="y",""," NOT NULL ")
            &amp; IF(D80&lt;&gt;""," DEFAULT " &amp; D80 &amp;"","")
            &amp;" COMMENT '" &amp; E80 &amp;"',"),
    ""
)
&amp;
(
    IF(
        AND( A80="", A79&lt;&gt;""),
        "   PRIMARY KEY(`"
            &amp; LOOKUP(1,0/($E$4:E79="Pk"),$A$4:A79)
                &amp; "`)",
    ""
    )
)</f>
        <v/>
      </c>
    </row>
    <row r="81" spans="7:7">
      <c r="G81" s="15" t="str">
        <f>IF(
    A81="Column",
    "CREATE TABLE `"
        &amp; LOOKUP(1,0/($A$4:A81="Table"),$B$4:B81)
            &amp; "` (",
    ""
)
&amp;
IF(
    AND( A80="", A79&lt;&gt;"", A77&lt;&gt;""),
    ") ENGINE=InnoDB DEFAULT CHARSET=utf8mb4 COMMENT='"
        &amp; LOOKUP(1,0/($A$4:A80="Table"),$C$4:C80)
            &amp; "';",
    ""
)
&amp;
IF(
    AND( A81&lt;&gt;"", A81&lt;&gt;"Table", A81&lt;&gt;"Column"),
    (
        "   `" &amp; A81
            &amp;"` " &amp; B81
            &amp; " " &amp; IF(C81="y",""," NOT NULL ")
            &amp; IF(D81&lt;&gt;""," DEFAULT " &amp; D81 &amp;"","")
            &amp;" COMMENT '" &amp; E81 &amp;"',"),
    ""
)
&amp;
(
    IF(
        AND( A81="", A80&lt;&gt;""),
        "   PRIMARY KEY(`"
            &amp; LOOKUP(1,0/($E$4:E80="Pk"),$A$4:A80)
                &amp; "`)",
    ""
    )
)</f>
        <v/>
      </c>
    </row>
    <row r="82" spans="7:7">
      <c r="G82" s="15" t="str">
        <f>IF(
    A82="Column",
    "CREATE TABLE `"
        &amp; LOOKUP(1,0/($A$4:A82="Table"),$B$4:B82)
            &amp; "` (",
    ""
)
&amp;
IF(
    AND( A81="", A80&lt;&gt;"", A78&lt;&gt;""),
    ") ENGINE=InnoDB DEFAULT CHARSET=utf8mb4 COMMENT='"
        &amp; LOOKUP(1,0/($A$4:A81="Table"),$C$4:C81)
            &amp; "';",
    ""
)
&amp;
IF(
    AND( A82&lt;&gt;"", A82&lt;&gt;"Table", A82&lt;&gt;"Column"),
    (
        "   `" &amp; A82
            &amp;"` " &amp; B82
            &amp; " " &amp; IF(C82="y",""," NOT NULL ")
            &amp; IF(D82&lt;&gt;""," DEFAULT " &amp; D82 &amp;"","")
            &amp;" COMMENT '" &amp; E82 &amp;"',"),
    ""
)
&amp;
(
    IF(
        AND( A82="", A81&lt;&gt;""),
        "   PRIMARY KEY(`"
            &amp; LOOKUP(1,0/($E$4:E81="Pk"),$A$4:A81)
                &amp; "`)",
    ""
    )
)</f>
        <v/>
      </c>
    </row>
    <row r="83" spans="7:7">
      <c r="G83" s="15" t="str">
        <f>IF(
    A83="Column",
    "CREATE TABLE `"
        &amp; LOOKUP(1,0/($A$4:A83="Table"),$B$4:B83)
            &amp; "` (",
    ""
)
&amp;
IF(
    AND( A82="", A81&lt;&gt;"", A79&lt;&gt;""),
    ") ENGINE=InnoDB DEFAULT CHARSET=utf8mb4 COMMENT='"
        &amp; LOOKUP(1,0/($A$4:A82="Table"),$C$4:C82)
            &amp; "';",
    ""
)
&amp;
IF(
    AND( A83&lt;&gt;"", A83&lt;&gt;"Table", A83&lt;&gt;"Column"),
    (
        "   `" &amp; A83
            &amp;"` " &amp; B83
            &amp; " " &amp; IF(C83="y",""," NOT NULL ")
            &amp; IF(D83&lt;&gt;""," DEFAULT " &amp; D83 &amp;"","")
            &amp;" COMMENT '" &amp; E83 &amp;"',"),
    ""
)
&amp;
(
    IF(
        AND( A83="", A82&lt;&gt;""),
        "   PRIMARY KEY(`"
            &amp; LOOKUP(1,0/($E$4:E82="Pk"),$A$4:A82)
                &amp; "`)",
    ""
    )
)</f>
        <v/>
      </c>
    </row>
    <row r="84" spans="7:7">
      <c r="G84" s="15" t="str">
        <f>IF(
    A84="Column",
    "CREATE TABLE `"
        &amp; LOOKUP(1,0/($A$4:A84="Table"),$B$4:B84)
            &amp; "` (",
    ""
)
&amp;
IF(
    AND( A83="", A82&lt;&gt;"", A80&lt;&gt;""),
    ") ENGINE=InnoDB DEFAULT CHARSET=utf8mb4 COMMENT='"
        &amp; LOOKUP(1,0/($A$4:A83="Table"),$C$4:C83)
            &amp; "';",
    ""
)
&amp;
IF(
    AND( A84&lt;&gt;"", A84&lt;&gt;"Table", A84&lt;&gt;"Column"),
    (
        "   `" &amp; A84
            &amp;"` " &amp; B84
            &amp; " " &amp; IF(C84="y",""," NOT NULL ")
            &amp; IF(D84&lt;&gt;""," DEFAULT " &amp; D84 &amp;"","")
            &amp;" COMMENT '" &amp; E84 &amp;"',"),
    ""
)
&amp;
(
    IF(
        AND( A84="", A83&lt;&gt;""),
        "   PRIMARY KEY(`"
            &amp; LOOKUP(1,0/($E$4:E83="Pk"),$A$4:A83)
                &amp; "`)",
    ""
    )
)</f>
        <v/>
      </c>
    </row>
    <row r="85" spans="7:7">
      <c r="G85" s="15" t="str">
        <f>IF(
    A85="Column",
    "CREATE TABLE `"
        &amp; LOOKUP(1,0/($A$4:A85="Table"),$B$4:B85)
            &amp; "` (",
    ""
)
&amp;
IF(
    AND( A84="", A83&lt;&gt;"", A81&lt;&gt;""),
    ") ENGINE=InnoDB DEFAULT CHARSET=utf8mb4 COMMENT='"
        &amp; LOOKUP(1,0/($A$4:A84="Table"),$C$4:C84)
            &amp; "';",
    ""
)
&amp;
IF(
    AND( A85&lt;&gt;"", A85&lt;&gt;"Table", A85&lt;&gt;"Column"),
    (
        "   `" &amp; A85
            &amp;"` " &amp; B85
            &amp; " " &amp; IF(C85="y",""," NOT NULL ")
            &amp; IF(D85&lt;&gt;""," DEFAULT " &amp; D85 &amp;"","")
            &amp;" COMMENT '" &amp; E85 &amp;"',"),
    ""
)
&amp;
(
    IF(
        AND( A85="", A84&lt;&gt;""),
        "   PRIMARY KEY(`"
            &amp; LOOKUP(1,0/($E$4:E84="Pk"),$A$4:A84)
                &amp; "`)",
    ""
    )
)</f>
        <v/>
      </c>
    </row>
    <row r="86" spans="7:7">
      <c r="G86" s="15" t="str">
        <f>IF(
    A86="Column",
    "CREATE TABLE `"
        &amp; LOOKUP(1,0/($A$4:A86="Table"),$B$4:B86)
            &amp; "` (",
    ""
)
&amp;
IF(
    AND( A85="", A84&lt;&gt;"", A82&lt;&gt;""),
    ") ENGINE=InnoDB DEFAULT CHARSET=utf8mb4 COMMENT='"
        &amp; LOOKUP(1,0/($A$4:A85="Table"),$C$4:C85)
            &amp; "';",
    ""
)
&amp;
IF(
    AND( A86&lt;&gt;"", A86&lt;&gt;"Table", A86&lt;&gt;"Column"),
    (
        "   `" &amp; A86
            &amp;"` " &amp; B86
            &amp; " " &amp; IF(C86="y",""," NOT NULL ")
            &amp; IF(D86&lt;&gt;""," DEFAULT " &amp; D86 &amp;"","")
            &amp;" COMMENT '" &amp; E86 &amp;"',"),
    ""
)
&amp;
(
    IF(
        AND( A86="", A85&lt;&gt;""),
        "   PRIMARY KEY(`"
            &amp; LOOKUP(1,0/($E$4:E85="Pk"),$A$4:A85)
                &amp; "`)",
    ""
    )
)</f>
        <v/>
      </c>
    </row>
    <row r="87" spans="7:7">
      <c r="G87" s="15" t="str">
        <f>IF(
    A87="Column",
    "CREATE TABLE `"
        &amp; LOOKUP(1,0/($A$4:A87="Table"),$B$4:B87)
            &amp; "` (",
    ""
)
&amp;
IF(
    AND( A86="", A85&lt;&gt;"", A83&lt;&gt;""),
    ") ENGINE=InnoDB DEFAULT CHARSET=utf8mb4 COMMENT='"
        &amp; LOOKUP(1,0/($A$4:A86="Table"),$C$4:C86)
            &amp; "';",
    ""
)
&amp;
IF(
    AND( A87&lt;&gt;"", A87&lt;&gt;"Table", A87&lt;&gt;"Column"),
    (
        "   `" &amp; A87
            &amp;"` " &amp; B87
            &amp; " " &amp; IF(C87="y",""," NOT NULL ")
            &amp; IF(D87&lt;&gt;""," DEFAULT " &amp; D87 &amp;"","")
            &amp;" COMMENT '" &amp; E87 &amp;"',"),
    ""
)
&amp;
(
    IF(
        AND( A87="", A86&lt;&gt;""),
        "   PRIMARY KEY(`"
            &amp; LOOKUP(1,0/($E$4:E86="Pk"),$A$4:A86)
                &amp; "`)",
    ""
    )
)</f>
        <v/>
      </c>
    </row>
    <row r="88" spans="7:7">
      <c r="G88" s="15" t="str">
        <f>IF(
    A88="Column",
    "CREATE TABLE `"
        &amp; LOOKUP(1,0/($A$4:A88="Table"),$B$4:B88)
            &amp; "` (",
    ""
)
&amp;
IF(
    AND( A87="", A86&lt;&gt;"", A84&lt;&gt;""),
    ") ENGINE=InnoDB DEFAULT CHARSET=utf8mb4 COMMENT='"
        &amp; LOOKUP(1,0/($A$4:A87="Table"),$C$4:C87)
            &amp; "';",
    ""
)
&amp;
IF(
    AND( A88&lt;&gt;"", A88&lt;&gt;"Table", A88&lt;&gt;"Column"),
    (
        "   `" &amp; A88
            &amp;"` " &amp; B88
            &amp; " " &amp; IF(C88="y",""," NOT NULL ")
            &amp; IF(D88&lt;&gt;""," DEFAULT " &amp; D88 &amp;"","")
            &amp;" COMMENT '" &amp; E88 &amp;"',"),
    ""
)
&amp;
(
    IF(
        AND( A88="", A87&lt;&gt;""),
        "   PRIMARY KEY(`"
            &amp; LOOKUP(1,0/($E$4:E87="Pk"),$A$4:A87)
                &amp; "`)",
    ""
    )
)</f>
        <v/>
      </c>
    </row>
    <row r="89" spans="7:7">
      <c r="G89" s="15" t="str">
        <f>IF(
    A89="Column",
    "CREATE TABLE `"
        &amp; LOOKUP(1,0/($A$4:A89="Table"),$B$4:B89)
            &amp; "` (",
    ""
)
&amp;
IF(
    AND( A88="", A87&lt;&gt;"", A85&lt;&gt;""),
    ") ENGINE=InnoDB DEFAULT CHARSET=utf8mb4 COMMENT='"
        &amp; LOOKUP(1,0/($A$4:A88="Table"),$C$4:C88)
            &amp; "';",
    ""
)
&amp;
IF(
    AND( A89&lt;&gt;"", A89&lt;&gt;"Table", A89&lt;&gt;"Column"),
    (
        "   `" &amp; A89
            &amp;"` " &amp; B89
            &amp; " " &amp; IF(C89="y",""," NOT NULL ")
            &amp; IF(D89&lt;&gt;""," DEFAULT " &amp; D89 &amp;"","")
            &amp;" COMMENT '" &amp; E89 &amp;"',"),
    ""
)
&amp;
(
    IF(
        AND( A89="", A88&lt;&gt;""),
        "   PRIMARY KEY(`"
            &amp; LOOKUP(1,0/($E$4:E88="Pk"),$A$4:A88)
                &amp; "`)",
    ""
    )
)</f>
        <v/>
      </c>
    </row>
    <row r="90" spans="7:7">
      <c r="G90" s="15" t="str">
        <f>IF(
    A90="Column",
    "CREATE TABLE `"
        &amp; LOOKUP(1,0/($A$4:A90="Table"),$B$4:B90)
            &amp; "` (",
    ""
)
&amp;
IF(
    AND( A89="", A88&lt;&gt;"", A86&lt;&gt;""),
    ") ENGINE=InnoDB DEFAULT CHARSET=utf8mb4 COMMENT='"
        &amp; LOOKUP(1,0/($A$4:A89="Table"),$C$4:C89)
            &amp; "';",
    ""
)
&amp;
IF(
    AND( A90&lt;&gt;"", A90&lt;&gt;"Table", A90&lt;&gt;"Column"),
    (
        "   `" &amp; A90
            &amp;"` " &amp; B90
            &amp; " " &amp; IF(C90="y",""," NOT NULL ")
            &amp; IF(D90&lt;&gt;""," DEFAULT " &amp; D90 &amp;"","")
            &amp;" COMMENT '" &amp; E90 &amp;"',"),
    ""
)
&amp;
(
    IF(
        AND( A90="", A89&lt;&gt;""),
        "   PRIMARY KEY(`"
            &amp; LOOKUP(1,0/($E$4:E89="Pk"),$A$4:A89)
                &amp; "`)",
    ""
    )
)</f>
        <v/>
      </c>
    </row>
    <row r="91" spans="7:7">
      <c r="G91" s="15" t="str">
        <f>IF(
    A91="Column",
    "CREATE TABLE `"
        &amp; LOOKUP(1,0/($A$4:A91="Table"),$B$4:B91)
            &amp; "` (",
    ""
)
&amp;
IF(
    AND( A90="", A89&lt;&gt;"", A87&lt;&gt;""),
    ") ENGINE=InnoDB DEFAULT CHARSET=utf8mb4 COMMENT='"
        &amp; LOOKUP(1,0/($A$4:A90="Table"),$C$4:C90)
            &amp; "';",
    ""
)
&amp;
IF(
    AND( A91&lt;&gt;"", A91&lt;&gt;"Table", A91&lt;&gt;"Column"),
    (
        "   `" &amp; A91
            &amp;"` " &amp; B91
            &amp; " " &amp; IF(C91="y",""," NOT NULL ")
            &amp; IF(D91&lt;&gt;""," DEFAULT " &amp; D91 &amp;"","")
            &amp;" COMMENT '" &amp; E91 &amp;"',"),
    ""
)
&amp;
(
    IF(
        AND( A91="", A90&lt;&gt;""),
        "   PRIMARY KEY(`"
            &amp; LOOKUP(1,0/($E$4:E90="Pk"),$A$4:A90)
                &amp; "`)",
    ""
    )
)</f>
        <v/>
      </c>
    </row>
    <row r="92" spans="7:7">
      <c r="G92" s="15" t="str">
        <f>IF(
    A92="Column",
    "CREATE TABLE `"
        &amp; LOOKUP(1,0/($A$4:A92="Table"),$B$4:B92)
            &amp; "` (",
    ""
)
&amp;
IF(
    AND( A91="", A90&lt;&gt;"", A88&lt;&gt;""),
    ") ENGINE=InnoDB DEFAULT CHARSET=utf8mb4 COMMENT='"
        &amp; LOOKUP(1,0/($A$4:A91="Table"),$C$4:C91)
            &amp; "';",
    ""
)
&amp;
IF(
    AND( A92&lt;&gt;"", A92&lt;&gt;"Table", A92&lt;&gt;"Column"),
    (
        "   `" &amp; A92
            &amp;"` " &amp; B92
            &amp; " " &amp; IF(C92="y",""," NOT NULL ")
            &amp; IF(D92&lt;&gt;""," DEFAULT " &amp; D92 &amp;"","")
            &amp;" COMMENT '" &amp; E92 &amp;"',"),
    ""
)
&amp;
(
    IF(
        AND( A92="", A91&lt;&gt;""),
        "   PRIMARY KEY(`"
            &amp; LOOKUP(1,0/($E$4:E91="Pk"),$A$4:A91)
                &amp; "`)",
    ""
    )
)</f>
        <v/>
      </c>
    </row>
    <row r="93" spans="7:7">
      <c r="G93" s="15" t="str">
        <f>IF(
    A93="Column",
    "CREATE TABLE `"
        &amp; LOOKUP(1,0/($A$4:A93="Table"),$B$4:B93)
            &amp; "` (",
    ""
)
&amp;
IF(
    AND( A92="", A91&lt;&gt;"", A89&lt;&gt;""),
    ") ENGINE=InnoDB DEFAULT CHARSET=utf8mb4 COMMENT='"
        &amp; LOOKUP(1,0/($A$4:A92="Table"),$C$4:C92)
            &amp; "';",
    ""
)
&amp;
IF(
    AND( A93&lt;&gt;"", A93&lt;&gt;"Table", A93&lt;&gt;"Column"),
    (
        "   `" &amp; A93
            &amp;"` " &amp; B93
            &amp; " " &amp; IF(C93="y",""," NOT NULL ")
            &amp; IF(D93&lt;&gt;""," DEFAULT " &amp; D93 &amp;"","")
            &amp;" COMMENT '" &amp; E93 &amp;"',"),
    ""
)
&amp;
(
    IF(
        AND( A93="", A92&lt;&gt;""),
        "   PRIMARY KEY(`"
            &amp; LOOKUP(1,0/($E$4:E92="Pk"),$A$4:A92)
                &amp; "`)",
    ""
    )
)</f>
        <v/>
      </c>
    </row>
    <row r="94" spans="7:7">
      <c r="G94" s="15" t="str">
        <f>IF(
    A94="Column",
    "CREATE TABLE `"
        &amp; LOOKUP(1,0/($A$4:A94="Table"),$B$4:B94)
            &amp; "` (",
    ""
)
&amp;
IF(
    AND( A93="", A92&lt;&gt;"", A90&lt;&gt;""),
    ") ENGINE=InnoDB DEFAULT CHARSET=utf8mb4 COMMENT='"
        &amp; LOOKUP(1,0/($A$4:A93="Table"),$C$4:C93)
            &amp; "';",
    ""
)
&amp;
IF(
    AND( A94&lt;&gt;"", A94&lt;&gt;"Table", A94&lt;&gt;"Column"),
    (
        "   `" &amp; A94
            &amp;"` " &amp; B94
            &amp; " " &amp; IF(C94="y",""," NOT NULL ")
            &amp; IF(D94&lt;&gt;""," DEFAULT " &amp; D94 &amp;"","")
            &amp;" COMMENT '" &amp; E94 &amp;"',"),
    ""
)
&amp;
(
    IF(
        AND( A94="", A93&lt;&gt;""),
        "   PRIMARY KEY(`"
            &amp; LOOKUP(1,0/($E$4:E93="Pk"),$A$4:A93)
                &amp; "`)",
    ""
    )
)</f>
        <v/>
      </c>
    </row>
    <row r="95" spans="7:7">
      <c r="G95" s="15" t="str">
        <f>IF(
    A95="Column",
    "CREATE TABLE `"
        &amp; LOOKUP(1,0/($A$4:A95="Table"),$B$4:B95)
            &amp; "` (",
    ""
)
&amp;
IF(
    AND( A94="", A93&lt;&gt;"", A91&lt;&gt;""),
    ") ENGINE=InnoDB DEFAULT CHARSET=utf8mb4 COMMENT='"
        &amp; LOOKUP(1,0/($A$4:A94="Table"),$C$4:C94)
            &amp; "';",
    ""
)
&amp;
IF(
    AND( A95&lt;&gt;"", A95&lt;&gt;"Table", A95&lt;&gt;"Column"),
    (
        "   `" &amp; A95
            &amp;"` " &amp; B95
            &amp; " " &amp; IF(C95="y",""," NOT NULL ")
            &amp; IF(D95&lt;&gt;""," DEFAULT " &amp; D95 &amp;"","")
            &amp;" COMMENT '" &amp; E95 &amp;"',"),
    ""
)
&amp;
(
    IF(
        AND( A95="", A94&lt;&gt;""),
        "   PRIMARY KEY(`"
            &amp; LOOKUP(1,0/($E$4:E94="Pk"),$A$4:A94)
                &amp; "`)",
    ""
    )
)</f>
        <v/>
      </c>
    </row>
    <row r="96" spans="7:7">
      <c r="G96" s="15" t="str">
        <f>IF(
    A96="Column",
    "CREATE TABLE `"
        &amp; LOOKUP(1,0/($A$4:A96="Table"),$B$4:B96)
            &amp; "` (",
    ""
)
&amp;
IF(
    AND( A95="", A94&lt;&gt;"", A92&lt;&gt;""),
    ") ENGINE=InnoDB DEFAULT CHARSET=utf8mb4 COMMENT='"
        &amp; LOOKUP(1,0/($A$4:A95="Table"),$C$4:C95)
            &amp; "';",
    ""
)
&amp;
IF(
    AND( A96&lt;&gt;"", A96&lt;&gt;"Table", A96&lt;&gt;"Column"),
    (
        "   `" &amp; A96
            &amp;"` " &amp; B96
            &amp; " " &amp; IF(C96="y",""," NOT NULL ")
            &amp; IF(D96&lt;&gt;""," DEFAULT " &amp; D96 &amp;"","")
            &amp;" COMMENT '" &amp; E96 &amp;"',"),
    ""
)
&amp;
(
    IF(
        AND( A96="", A95&lt;&gt;""),
        "   PRIMARY KEY(`"
            &amp; LOOKUP(1,0/($E$4:E95="Pk"),$A$4:A95)
                &amp; "`)",
    ""
    )
)</f>
        <v/>
      </c>
    </row>
    <row r="97" spans="7:7">
      <c r="G97" s="15" t="str">
        <f>IF(
    A97="Column",
    "CREATE TABLE `"
        &amp; LOOKUP(1,0/($A$4:A97="Table"),$B$4:B97)
            &amp; "` (",
    ""
)
&amp;
IF(
    AND( A96="", A95&lt;&gt;"", A93&lt;&gt;""),
    ") ENGINE=InnoDB DEFAULT CHARSET=utf8mb4 COMMENT='"
        &amp; LOOKUP(1,0/($A$4:A96="Table"),$C$4:C96)
            &amp; "';",
    ""
)
&amp;
IF(
    AND( A97&lt;&gt;"", A97&lt;&gt;"Table", A97&lt;&gt;"Column"),
    (
        "   `" &amp; A97
            &amp;"` " &amp; B97
            &amp; " " &amp; IF(C97="y",""," NOT NULL ")
            &amp; IF(D97&lt;&gt;""," DEFAULT " &amp; D97 &amp;"","")
            &amp;" COMMENT '" &amp; E97 &amp;"',"),
    ""
)
&amp;
(
    IF(
        AND( A97="", A96&lt;&gt;""),
        "   PRIMARY KEY(`"
            &amp; LOOKUP(1,0/($E$4:E96="Pk"),$A$4:A96)
                &amp; "`)",
    ""
    )
)</f>
        <v/>
      </c>
    </row>
    <row r="98" spans="7:7">
      <c r="G98" s="15" t="str">
        <f>IF(
    A98="Column",
    "CREATE TABLE `"
        &amp; LOOKUP(1,0/($A$4:A98="Table"),$B$4:B98)
            &amp; "` (",
    ""
)
&amp;
IF(
    AND( A97="", A96&lt;&gt;"", A94&lt;&gt;""),
    ") ENGINE=InnoDB DEFAULT CHARSET=utf8mb4 COMMENT='"
        &amp; LOOKUP(1,0/($A$4:A97="Table"),$C$4:C97)
            &amp; "';",
    ""
)
&amp;
IF(
    AND( A98&lt;&gt;"", A98&lt;&gt;"Table", A98&lt;&gt;"Column"),
    (
        "   `" &amp; A98
            &amp;"` " &amp; B98
            &amp; " " &amp; IF(C98="y",""," NOT NULL ")
            &amp; IF(D98&lt;&gt;""," DEFAULT " &amp; D98 &amp;"","")
            &amp;" COMMENT '" &amp; E98 &amp;"',"),
    ""
)
&amp;
(
    IF(
        AND( A98="", A97&lt;&gt;""),
        "   PRIMARY KEY(`"
            &amp; LOOKUP(1,0/($E$4:E97="Pk"),$A$4:A97)
                &amp; "`)",
    ""
    )
)</f>
        <v/>
      </c>
    </row>
    <row r="99" spans="7:7">
      <c r="G99" s="15" t="str">
        <f>IF(
    A99="Column",
    "CREATE TABLE `"
        &amp; LOOKUP(1,0/($A$4:A99="Table"),$B$4:B99)
            &amp; "` (",
    ""
)
&amp;
IF(
    AND( A98="", A97&lt;&gt;"", A95&lt;&gt;""),
    ") ENGINE=InnoDB DEFAULT CHARSET=utf8mb4 COMMENT='"
        &amp; LOOKUP(1,0/($A$4:A98="Table"),$C$4:C98)
            &amp; "';",
    ""
)
&amp;
IF(
    AND( A99&lt;&gt;"", A99&lt;&gt;"Table", A99&lt;&gt;"Column"),
    (
        "   `" &amp; A99
            &amp;"` " &amp; B99
            &amp; " " &amp; IF(C99="y",""," NOT NULL ")
            &amp; IF(D99&lt;&gt;""," DEFAULT " &amp; D99 &amp;"","")
            &amp;" COMMENT '" &amp; E99 &amp;"',"),
    ""
)
&amp;
(
    IF(
        AND( A99="", A98&lt;&gt;""),
        "   PRIMARY KEY(`"
            &amp; LOOKUP(1,0/($E$4:E98="Pk"),$A$4:A98)
                &amp; "`)",
    ""
    )
)</f>
        <v/>
      </c>
    </row>
    <row r="100" spans="7:7">
      <c r="G100" s="15" t="str">
        <f>IF(
    A100="Column",
    "CREATE TABLE `"
        &amp; LOOKUP(1,0/($A$4:A100="Table"),$B$4:B100)
            &amp; "` (",
    ""
)
&amp;
IF(
    AND( A99="", A98&lt;&gt;"", A96&lt;&gt;""),
    ") ENGINE=InnoDB DEFAULT CHARSET=utf8mb4 COMMENT='"
        &amp; LOOKUP(1,0/($A$4:A99="Table"),$C$4:C99)
            &amp; "';",
    ""
)
&amp;
IF(
    AND( A100&lt;&gt;"", A100&lt;&gt;"Table", A100&lt;&gt;"Column"),
    (
        "   `" &amp; A100
            &amp;"` " &amp; B100
            &amp; " " &amp; IF(C100="y",""," NOT NULL ")
            &amp; IF(D100&lt;&gt;""," DEFAULT " &amp; D100 &amp;"","")
            &amp;" COMMENT '" &amp; E100 &amp;"',"),
    ""
)
&amp;
(
    IF(
        AND( A100="", A99&lt;&gt;""),
        "   PRIMARY KEY(`"
            &amp; LOOKUP(1,0/($E$4:E99="Pk"),$A$4:A99)
                &amp; "`)",
    ""
    )
)</f>
        <v/>
      </c>
    </row>
    <row r="101" spans="7:7">
      <c r="G101" s="15" t="str">
        <f>IF(
    A101="Column",
    "CREATE TABLE `"
        &amp; LOOKUP(1,0/($A$4:A101="Table"),$B$4:B101)
            &amp; "` (",
    ""
)
&amp;
IF(
    AND( A100="", A99&lt;&gt;"", A97&lt;&gt;""),
    ") ENGINE=InnoDB DEFAULT CHARSET=utf8mb4 COMMENT='"
        &amp; LOOKUP(1,0/($A$4:A100="Table"),$C$4:C100)
            &amp; "';",
    ""
)
&amp;
IF(
    AND( A101&lt;&gt;"", A101&lt;&gt;"Table", A101&lt;&gt;"Column"),
    (
        "   `" &amp; A101
            &amp;"` " &amp; B101
            &amp; " " &amp; IF(C101="y",""," NOT NULL ")
            &amp; IF(D101&lt;&gt;""," DEFAULT " &amp; D101 &amp;"","")
            &amp;" COMMENT '" &amp; E101 &amp;"',"),
    ""
)
&amp;
(
    IF(
        AND( A101="", A100&lt;&gt;""),
        "   PRIMARY KEY(`"
            &amp; LOOKUP(1,0/($E$4:E100="Pk"),$A$4:A100)
                &amp; "`)",
    ""
    )
)</f>
        <v/>
      </c>
    </row>
    <row r="102" spans="7:7">
      <c r="G102" s="15" t="str">
        <f>IF(
    A102="Column",
    "CREATE TABLE `"
        &amp; LOOKUP(1,0/($A$4:A102="Table"),$B$4:B102)
            &amp; "` (",
    ""
)
&amp;
IF(
    AND( A101="", A100&lt;&gt;"", A98&lt;&gt;""),
    ") ENGINE=InnoDB DEFAULT CHARSET=utf8mb4 COMMENT='"
        &amp; LOOKUP(1,0/($A$4:A101="Table"),$C$4:C101)
            &amp; "';",
    ""
)
&amp;
IF(
    AND( A102&lt;&gt;"", A102&lt;&gt;"Table", A102&lt;&gt;"Column"),
    (
        "   `" &amp; A102
            &amp;"` " &amp; B102
            &amp; " " &amp; IF(C102="y",""," NOT NULL ")
            &amp; IF(D102&lt;&gt;""," DEFAULT " &amp; D102 &amp;"","")
            &amp;" COMMENT '" &amp; E102 &amp;"',"),
    ""
)
&amp;
(
    IF(
        AND( A102="", A101&lt;&gt;""),
        "   PRIMARY KEY(`"
            &amp; LOOKUP(1,0/($E$4:E101="Pk"),$A$4:A101)
                &amp; "`)",
    ""
    )
)</f>
        <v/>
      </c>
    </row>
    <row r="103" spans="7:7">
      <c r="G103" s="15" t="str">
        <f>IF(
    A103="Column",
    "CREATE TABLE `"
        &amp; LOOKUP(1,0/($A$4:A103="Table"),$B$4:B103)
            &amp; "` (",
    ""
)
&amp;
IF(
    AND( A102="", A101&lt;&gt;"", A99&lt;&gt;""),
    ") ENGINE=InnoDB DEFAULT CHARSET=utf8mb4 COMMENT='"
        &amp; LOOKUP(1,0/($A$4:A102="Table"),$C$4:C102)
            &amp; "';",
    ""
)
&amp;
IF(
    AND( A103&lt;&gt;"", A103&lt;&gt;"Table", A103&lt;&gt;"Column"),
    (
        "   `" &amp; A103
            &amp;"` " &amp; B103
            &amp; " " &amp; IF(C103="y",""," NOT NULL ")
            &amp; IF(D103&lt;&gt;""," DEFAULT " &amp; D103 &amp;"","")
            &amp;" COMMENT '" &amp; E103 &amp;"',"),
    ""
)
&amp;
(
    IF(
        AND( A103="", A102&lt;&gt;""),
        "   PRIMARY KEY(`"
            &amp; LOOKUP(1,0/($E$4:E102="Pk"),$A$4:A102)
                &amp; "`)",
    ""
    )
)</f>
        <v/>
      </c>
    </row>
    <row r="104" spans="7:7">
      <c r="G104" s="15" t="str">
        <f>IF(
    A104="Column",
    "CREATE TABLE `"
        &amp; LOOKUP(1,0/($A$4:A104="Table"),$B$4:B104)
            &amp; "` (",
    ""
)
&amp;
IF(
    AND( A103="", A102&lt;&gt;"", A100&lt;&gt;""),
    ") ENGINE=InnoDB DEFAULT CHARSET=utf8mb4 COMMENT='"
        &amp; LOOKUP(1,0/($A$4:A103="Table"),$C$4:C103)
            &amp; "';",
    ""
)
&amp;
IF(
    AND( A104&lt;&gt;"", A104&lt;&gt;"Table", A104&lt;&gt;"Column"),
    (
        "   `" &amp; A104
            &amp;"` " &amp; B104
            &amp; " " &amp; IF(C104="y",""," NOT NULL ")
            &amp; IF(D104&lt;&gt;""," DEFAULT " &amp; D104 &amp;"","")
            &amp;" COMMENT '" &amp; E104 &amp;"',"),
    ""
)
&amp;
(
    IF(
        AND( A104="", A103&lt;&gt;""),
        "   PRIMARY KEY(`"
            &amp; LOOKUP(1,0/($E$4:E103="Pk"),$A$4:A103)
                &amp; "`)",
    ""
    )
)</f>
        <v/>
      </c>
    </row>
    <row r="105" spans="7:7">
      <c r="G105" s="15" t="str">
        <f>IF(
    A105="Column",
    "CREATE TABLE `"
        &amp; LOOKUP(1,0/($A$4:A105="Table"),$B$4:B105)
            &amp; "` (",
    ""
)
&amp;
IF(
    AND( A104="", A103&lt;&gt;"", A101&lt;&gt;""),
    ") ENGINE=InnoDB DEFAULT CHARSET=utf8mb4 COMMENT='"
        &amp; LOOKUP(1,0/($A$4:A104="Table"),$C$4:C104)
            &amp; "';",
    ""
)
&amp;
IF(
    AND( A105&lt;&gt;"", A105&lt;&gt;"Table", A105&lt;&gt;"Column"),
    (
        "   `" &amp; A105
            &amp;"` " &amp; B105
            &amp; " " &amp; IF(C105="y",""," NOT NULL ")
            &amp; IF(D105&lt;&gt;""," DEFAULT " &amp; D105 &amp;"","")
            &amp;" COMMENT '" &amp; E105 &amp;"',"),
    ""
)
&amp;
(
    IF(
        AND( A105="", A104&lt;&gt;""),
        "   PRIMARY KEY(`"
            &amp; LOOKUP(1,0/($E$4:E104="Pk"),$A$4:A104)
                &amp; "`)",
    ""
    )
)</f>
        <v/>
      </c>
    </row>
    <row r="106" spans="7:7">
      <c r="G106" s="15" t="str">
        <f>IF(
    A106="Column",
    "CREATE TABLE `"
        &amp; LOOKUP(1,0/($A$4:A106="Table"),$B$4:B106)
            &amp; "` (",
    ""
)
&amp;
IF(
    AND( A105="", A104&lt;&gt;"", A102&lt;&gt;""),
    ") ENGINE=InnoDB DEFAULT CHARSET=utf8mb4 COMMENT='"
        &amp; LOOKUP(1,0/($A$4:A105="Table"),$C$4:C105)
            &amp; "';",
    ""
)
&amp;
IF(
    AND( A106&lt;&gt;"", A106&lt;&gt;"Table", A106&lt;&gt;"Column"),
    (
        "   `" &amp; A106
            &amp;"` " &amp; B106
            &amp; " " &amp; IF(C106="y",""," NOT NULL ")
            &amp; IF(D106&lt;&gt;""," DEFAULT " &amp; D106 &amp;"","")
            &amp;" COMMENT '" &amp; E106 &amp;"',"),
    ""
)
&amp;
(
    IF(
        AND( A106="", A105&lt;&gt;""),
        "   PRIMARY KEY(`"
            &amp; LOOKUP(1,0/($E$4:E105="Pk"),$A$4:A105)
                &amp; "`)",
    ""
    )
)</f>
        <v/>
      </c>
    </row>
    <row r="107" spans="7:7">
      <c r="G107" s="15" t="str">
        <f>IF(
    A107="Column",
    "CREATE TABLE `"
        &amp; LOOKUP(1,0/($A$4:A107="Table"),$B$4:B107)
            &amp; "` (",
    ""
)
&amp;
IF(
    AND( A106="", A105&lt;&gt;"", A103&lt;&gt;""),
    ") ENGINE=InnoDB DEFAULT CHARSET=utf8mb4 COMMENT='"
        &amp; LOOKUP(1,0/($A$4:A106="Table"),$C$4:C106)
            &amp; "';",
    ""
)
&amp;
IF(
    AND( A107&lt;&gt;"", A107&lt;&gt;"Table", A107&lt;&gt;"Column"),
    (
        "   `" &amp; A107
            &amp;"` " &amp; B107
            &amp; " " &amp; IF(C107="y",""," NOT NULL ")
            &amp; IF(D107&lt;&gt;""," DEFAULT " &amp; D107 &amp;"","")
            &amp;" COMMENT '" &amp; E107 &amp;"',"),
    ""
)
&amp;
(
    IF(
        AND( A107="", A106&lt;&gt;""),
        "   PRIMARY KEY(`"
            &amp; LOOKUP(1,0/($E$4:E106="Pk"),$A$4:A106)
                &amp; "`)",
    ""
    )
)</f>
        <v/>
      </c>
    </row>
    <row r="108" spans="7:7">
      <c r="G108" s="15" t="str">
        <f>IF(
    A108="Column",
    "CREATE TABLE `"
        &amp; LOOKUP(1,0/($A$4:A108="Table"),$B$4:B108)
            &amp; "` (",
    ""
)
&amp;
IF(
    AND( A107="", A106&lt;&gt;"", A104&lt;&gt;""),
    ") ENGINE=InnoDB DEFAULT CHARSET=utf8mb4 COMMENT='"
        &amp; LOOKUP(1,0/($A$4:A107="Table"),$C$4:C107)
            &amp; "';",
    ""
)
&amp;
IF(
    AND( A108&lt;&gt;"", A108&lt;&gt;"Table", A108&lt;&gt;"Column"),
    (
        "   `" &amp; A108
            &amp;"` " &amp; B108
            &amp; " " &amp; IF(C108="y",""," NOT NULL ")
            &amp; IF(D108&lt;&gt;""," DEFAULT " &amp; D108 &amp;"","")
            &amp;" COMMENT '" &amp; E108 &amp;"',"),
    ""
)
&amp;
(
    IF(
        AND( A108="", A107&lt;&gt;""),
        "   PRIMARY KEY(`"
            &amp; LOOKUP(1,0/($E$4:E107="Pk"),$A$4:A107)
                &amp; "`)",
    ""
    )
)</f>
        <v/>
      </c>
    </row>
    <row r="109" spans="7:7">
      <c r="G109" s="15" t="str">
        <f>IF(
    A109="Column",
    "CREATE TABLE `"
        &amp; LOOKUP(1,0/($A$4:A109="Table"),$B$4:B109)
            &amp; "` (",
    ""
)
&amp;
IF(
    AND( A108="", A107&lt;&gt;"", A105&lt;&gt;""),
    ") ENGINE=InnoDB DEFAULT CHARSET=utf8mb4 COMMENT='"
        &amp; LOOKUP(1,0/($A$4:A108="Table"),$C$4:C108)
            &amp; "';",
    ""
)
&amp;
IF(
    AND( A109&lt;&gt;"", A109&lt;&gt;"Table", A109&lt;&gt;"Column"),
    (
        "   `" &amp; A109
            &amp;"` " &amp; B109
            &amp; " " &amp; IF(C109="y",""," NOT NULL ")
            &amp; IF(D109&lt;&gt;""," DEFAULT " &amp; D109 &amp;"","")
            &amp;" COMMENT '" &amp; E109 &amp;"',"),
    ""
)
&amp;
(
    IF(
        AND( A109="", A108&lt;&gt;""),
        "   PRIMARY KEY(`"
            &amp; LOOKUP(1,0/($E$4:E108="Pk"),$A$4:A108)
                &amp; "`)",
    ""
    )
)</f>
        <v/>
      </c>
    </row>
    <row r="110" spans="7:7">
      <c r="G110" s="15" t="str">
        <f>IF(
    A110="Column",
    "CREATE TABLE `"
        &amp; LOOKUP(1,0/($A$4:A110="Table"),$B$4:B110)
            &amp; "` (",
    ""
)
&amp;
IF(
    AND( A109="", A108&lt;&gt;"", A106&lt;&gt;""),
    ") ENGINE=InnoDB DEFAULT CHARSET=utf8mb4 COMMENT='"
        &amp; LOOKUP(1,0/($A$4:A109="Table"),$C$4:C109)
            &amp; "';",
    ""
)
&amp;
IF(
    AND( A110&lt;&gt;"", A110&lt;&gt;"Table", A110&lt;&gt;"Column"),
    (
        "   `" &amp; A110
            &amp;"` " &amp; B110
            &amp; " " &amp; IF(C110="y",""," NOT NULL ")
            &amp; IF(D110&lt;&gt;""," DEFAULT " &amp; D110 &amp;"","")
            &amp;" COMMENT '" &amp; E110 &amp;"',"),
    ""
)
&amp;
(
    IF(
        AND( A110="", A109&lt;&gt;""),
        "   PRIMARY KEY(`"
            &amp; LOOKUP(1,0/($E$4:E109="Pk"),$A$4:A109)
                &amp; "`)",
    ""
    )
)</f>
        <v/>
      </c>
    </row>
    <row r="111" spans="7:7">
      <c r="G111" s="15" t="str">
        <f>IF(
    A111="Column",
    "CREATE TABLE `"
        &amp; LOOKUP(1,0/($A$4:A111="Table"),$B$4:B111)
            &amp; "` (",
    ""
)
&amp;
IF(
    AND( A110="", A109&lt;&gt;"", A107&lt;&gt;""),
    ") ENGINE=InnoDB DEFAULT CHARSET=utf8mb4 COMMENT='"
        &amp; LOOKUP(1,0/($A$4:A110="Table"),$C$4:C110)
            &amp; "';",
    ""
)
&amp;
IF(
    AND( A111&lt;&gt;"", A111&lt;&gt;"Table", A111&lt;&gt;"Column"),
    (
        "   `" &amp; A111
            &amp;"` " &amp; B111
            &amp; " " &amp; IF(C111="y",""," NOT NULL ")
            &amp; IF(D111&lt;&gt;""," DEFAULT " &amp; D111 &amp;"","")
            &amp;" COMMENT '" &amp; E111 &amp;"',"),
    ""
)
&amp;
(
    IF(
        AND( A111="", A110&lt;&gt;""),
        "   PRIMARY KEY(`"
            &amp; LOOKUP(1,0/($E$4:E110="Pk"),$A$4:A110)
                &amp; "`)",
    ""
    )
)</f>
        <v/>
      </c>
    </row>
    <row r="112" spans="7:7">
      <c r="G112" s="15" t="str">
        <f>IF(
    A112="Column",
    "CREATE TABLE `"
        &amp; LOOKUP(1,0/($A$4:A112="Table"),$B$4:B112)
            &amp; "` (",
    ""
)
&amp;
IF(
    AND( A111="", A110&lt;&gt;"", A108&lt;&gt;""),
    ") ENGINE=InnoDB DEFAULT CHARSET=utf8mb4 COMMENT='"
        &amp; LOOKUP(1,0/($A$4:A111="Table"),$C$4:C111)
            &amp; "';",
    ""
)
&amp;
IF(
    AND( A112&lt;&gt;"", A112&lt;&gt;"Table", A112&lt;&gt;"Column"),
    (
        "   `" &amp; A112
            &amp;"` " &amp; B112
            &amp; " " &amp; IF(C112="y",""," NOT NULL ")
            &amp; IF(D112&lt;&gt;""," DEFAULT " &amp; D112 &amp;"","")
            &amp;" COMMENT '" &amp; E112 &amp;"',"),
    ""
)
&amp;
(
    IF(
        AND( A112="", A111&lt;&gt;""),
        "   PRIMARY KEY(`"
            &amp; LOOKUP(1,0/($E$4:E111="Pk"),$A$4:A111)
                &amp; "`)",
    ""
    )
)</f>
        <v/>
      </c>
    </row>
    <row r="113" spans="7:7">
      <c r="G113" s="15" t="str">
        <f>IF(
    A113="Column",
    "CREATE TABLE `"
        &amp; LOOKUP(1,0/($A$4:A113="Table"),$B$4:B113)
            &amp; "` (",
    ""
)
&amp;
IF(
    AND( A112="", A111&lt;&gt;"", A109&lt;&gt;""),
    ") ENGINE=InnoDB DEFAULT CHARSET=utf8mb4 COMMENT='"
        &amp; LOOKUP(1,0/($A$4:A112="Table"),$C$4:C112)
            &amp; "';",
    ""
)
&amp;
IF(
    AND( A113&lt;&gt;"", A113&lt;&gt;"Table", A113&lt;&gt;"Column"),
    (
        "   `" &amp; A113
            &amp;"` " &amp; B113
            &amp; " " &amp; IF(C113="y",""," NOT NULL ")
            &amp; IF(D113&lt;&gt;""," DEFAULT " &amp; D113 &amp;"","")
            &amp;" COMMENT '" &amp; E113 &amp;"',"),
    ""
)
&amp;
(
    IF(
        AND( A113="", A112&lt;&gt;""),
        "   PRIMARY KEY(`"
            &amp; LOOKUP(1,0/($E$4:E112="Pk"),$A$4:A112)
                &amp; "`)",
    ""
    )
)</f>
        <v/>
      </c>
    </row>
    <row r="114" spans="7:7">
      <c r="G114" s="15" t="str">
        <f>IF(
    A114="Column",
    "CREATE TABLE `"
        &amp; LOOKUP(1,0/($A$4:A114="Table"),$B$4:B114)
            &amp; "` (",
    ""
)
&amp;
IF(
    AND( A113="", A112&lt;&gt;"", A110&lt;&gt;""),
    ") ENGINE=InnoDB DEFAULT CHARSET=utf8mb4 COMMENT='"
        &amp; LOOKUP(1,0/($A$4:A113="Table"),$C$4:C113)
            &amp; "';",
    ""
)
&amp;
IF(
    AND( A114&lt;&gt;"", A114&lt;&gt;"Table", A114&lt;&gt;"Column"),
    (
        "   `" &amp; A114
            &amp;"` " &amp; B114
            &amp; " " &amp; IF(C114="y",""," NOT NULL ")
            &amp; IF(D114&lt;&gt;""," DEFAULT " &amp; D114 &amp;"","")
            &amp;" COMMENT '" &amp; E114 &amp;"',"),
    ""
)
&amp;
(
    IF(
        AND( A114="", A113&lt;&gt;""),
        "   PRIMARY KEY(`"
            &amp; LOOKUP(1,0/($E$4:E113="Pk"),$A$4:A113)
                &amp; "`)",
    ""
    )
)</f>
        <v/>
      </c>
    </row>
    <row r="115" spans="7:7">
      <c r="G115" s="15" t="str">
        <f>IF(
    A115="Column",
    "CREATE TABLE `"
        &amp; LOOKUP(1,0/($A$4:A115="Table"),$B$4:B115)
            &amp; "` (",
    ""
)
&amp;
IF(
    AND( A114="", A113&lt;&gt;"", A111&lt;&gt;""),
    ") ENGINE=InnoDB DEFAULT CHARSET=utf8mb4 COMMENT='"
        &amp; LOOKUP(1,0/($A$4:A114="Table"),$C$4:C114)
            &amp; "';",
    ""
)
&amp;
IF(
    AND( A115&lt;&gt;"", A115&lt;&gt;"Table", A115&lt;&gt;"Column"),
    (
        "   `" &amp; A115
            &amp;"` " &amp; B115
            &amp; " " &amp; IF(C115="y",""," NOT NULL ")
            &amp; IF(D115&lt;&gt;""," DEFAULT " &amp; D115 &amp;"","")
            &amp;" COMMENT '" &amp; E115 &amp;"',"),
    ""
)
&amp;
(
    IF(
        AND( A115="", A114&lt;&gt;""),
        "   PRIMARY KEY(`"
            &amp; LOOKUP(1,0/($E$4:E114="Pk"),$A$4:A114)
                &amp; "`)",
    ""
    )
)</f>
        <v/>
      </c>
    </row>
    <row r="116" spans="7:7">
      <c r="G116" s="15" t="str">
        <f>IF(
    A116="Column",
    "CREATE TABLE `"
        &amp; LOOKUP(1,0/($A$4:A116="Table"),$B$4:B116)
            &amp; "` (",
    ""
)
&amp;
IF(
    AND( A115="", A114&lt;&gt;"", A112&lt;&gt;""),
    ") ENGINE=InnoDB DEFAULT CHARSET=utf8mb4 COMMENT='"
        &amp; LOOKUP(1,0/($A$4:A115="Table"),$C$4:C115)
            &amp; "';",
    ""
)
&amp;
IF(
    AND( A116&lt;&gt;"", A116&lt;&gt;"Table", A116&lt;&gt;"Column"),
    (
        "   `" &amp; A116
            &amp;"` " &amp; B116
            &amp; " " &amp; IF(C116="y",""," NOT NULL ")
            &amp; IF(D116&lt;&gt;""," DEFAULT " &amp; D116 &amp;"","")
            &amp;" COMMENT '" &amp; E116 &amp;"',"),
    ""
)
&amp;
(
    IF(
        AND( A116="", A115&lt;&gt;""),
        "   PRIMARY KEY(`"
            &amp; LOOKUP(1,0/($E$4:E115="Pk"),$A$4:A115)
                &amp; "`)",
    ""
    )
)</f>
        <v/>
      </c>
    </row>
    <row r="117" spans="7:7">
      <c r="G117" s="15" t="str">
        <f>IF(
    A117="Column",
    "CREATE TABLE `"
        &amp; LOOKUP(1,0/($A$4:A117="Table"),$B$4:B117)
            &amp; "` (",
    ""
)
&amp;
IF(
    AND( A116="", A115&lt;&gt;"", A113&lt;&gt;""),
    ") ENGINE=InnoDB DEFAULT CHARSET=utf8mb4 COMMENT='"
        &amp; LOOKUP(1,0/($A$4:A116="Table"),$C$4:C116)
            &amp; "';",
    ""
)
&amp;
IF(
    AND( A117&lt;&gt;"", A117&lt;&gt;"Table", A117&lt;&gt;"Column"),
    (
        "   `" &amp; A117
            &amp;"` " &amp; B117
            &amp; " " &amp; IF(C117="y",""," NOT NULL ")
            &amp; IF(D117&lt;&gt;""," DEFAULT " &amp; D117 &amp;"","")
            &amp;" COMMENT '" &amp; E117 &amp;"',"),
    ""
)
&amp;
(
    IF(
        AND( A117="", A116&lt;&gt;""),
        "   PRIMARY KEY(`"
            &amp; LOOKUP(1,0/($E$4:E116="Pk"),$A$4:A116)
                &amp; "`)",
    ""
    )
)</f>
        <v/>
      </c>
    </row>
    <row r="118" spans="7:7">
      <c r="G118" s="15" t="str">
        <f>IF(
    A118="Column",
    "CREATE TABLE `"
        &amp; LOOKUP(1,0/($A$4:A118="Table"),$B$4:B118)
            &amp; "` (",
    ""
)
&amp;
IF(
    AND( A117="", A116&lt;&gt;"", A114&lt;&gt;""),
    ") ENGINE=InnoDB DEFAULT CHARSET=utf8mb4 COMMENT='"
        &amp; LOOKUP(1,0/($A$4:A117="Table"),$C$4:C117)
            &amp; "';",
    ""
)
&amp;
IF(
    AND( A118&lt;&gt;"", A118&lt;&gt;"Table", A118&lt;&gt;"Column"),
    (
        "   `" &amp; A118
            &amp;"` " &amp; B118
            &amp; " " &amp; IF(C118="y",""," NOT NULL ")
            &amp; IF(D118&lt;&gt;""," DEFAULT " &amp; D118 &amp;"","")
            &amp;" COMMENT '" &amp; E118 &amp;"',"),
    ""
)
&amp;
(
    IF(
        AND( A118="", A117&lt;&gt;""),
        "   PRIMARY KEY(`"
            &amp; LOOKUP(1,0/($E$4:E117="Pk"),$A$4:A117)
                &amp; "`)",
    ""
    )
)</f>
        <v/>
      </c>
    </row>
    <row r="119" spans="7:7">
      <c r="G119" s="15" t="str">
        <f>IF(
    A119="Column",
    "CREATE TABLE `"
        &amp; LOOKUP(1,0/($A$4:A119="Table"),$B$4:B119)
            &amp; "` (",
    ""
)
&amp;
IF(
    AND( A118="", A117&lt;&gt;"", A115&lt;&gt;""),
    ") ENGINE=InnoDB DEFAULT CHARSET=utf8mb4 COMMENT='"
        &amp; LOOKUP(1,0/($A$4:A118="Table"),$C$4:C118)
            &amp; "';",
    ""
)
&amp;
IF(
    AND( A119&lt;&gt;"", A119&lt;&gt;"Table", A119&lt;&gt;"Column"),
    (
        "   `" &amp; A119
            &amp;"` " &amp; B119
            &amp; " " &amp; IF(C119="y",""," NOT NULL ")
            &amp; IF(D119&lt;&gt;""," DEFAULT " &amp; D119 &amp;"","")
            &amp;" COMMENT '" &amp; E119 &amp;"',"),
    ""
)
&amp;
(
    IF(
        AND( A119="", A118&lt;&gt;""),
        "   PRIMARY KEY(`"
            &amp; LOOKUP(1,0/($E$4:E118="Pk"),$A$4:A118)
                &amp; "`)",
    ""
    )
)</f>
        <v/>
      </c>
    </row>
    <row r="120" spans="7:7">
      <c r="G120" s="15" t="str">
        <f>IF(
    A120="Column",
    "CREATE TABLE `"
        &amp; LOOKUP(1,0/($A$4:A120="Table"),$B$4:B120)
            &amp; "` (",
    ""
)
&amp;
IF(
    AND( A119="", A118&lt;&gt;"", A116&lt;&gt;""),
    ") ENGINE=InnoDB DEFAULT CHARSET=utf8mb4 COMMENT='"
        &amp; LOOKUP(1,0/($A$4:A119="Table"),$C$4:C119)
            &amp; "';",
    ""
)
&amp;
IF(
    AND( A120&lt;&gt;"", A120&lt;&gt;"Table", A120&lt;&gt;"Column"),
    (
        "   `" &amp; A120
            &amp;"` " &amp; B120
            &amp; " " &amp; IF(C120="y",""," NOT NULL ")
            &amp; IF(D120&lt;&gt;""," DEFAULT " &amp; D120 &amp;"","")
            &amp;" COMMENT '" &amp; E120 &amp;"',"),
    ""
)
&amp;
(
    IF(
        AND( A120="", A119&lt;&gt;""),
        "   PRIMARY KEY(`"
            &amp; LOOKUP(1,0/($E$4:E119="Pk"),$A$4:A119)
                &amp; "`)",
    ""
    )
)</f>
        <v/>
      </c>
    </row>
    <row r="121" spans="7:7">
      <c r="G121" s="15" t="str">
        <f>IF(
    A121="Column",
    "CREATE TABLE `"
        &amp; LOOKUP(1,0/($A$4:A121="Table"),$B$4:B121)
            &amp; "` (",
    ""
)
&amp;
IF(
    AND( A120="", A119&lt;&gt;"", A117&lt;&gt;""),
    ") ENGINE=InnoDB DEFAULT CHARSET=utf8mb4 COMMENT='"
        &amp; LOOKUP(1,0/($A$4:A120="Table"),$C$4:C120)
            &amp; "';",
    ""
)
&amp;
IF(
    AND( A121&lt;&gt;"", A121&lt;&gt;"Table", A121&lt;&gt;"Column"),
    (
        "   `" &amp; A121
            &amp;"` " &amp; B121
            &amp; " " &amp; IF(C121="y",""," NOT NULL ")
            &amp; IF(D121&lt;&gt;""," DEFAULT " &amp; D121 &amp;"","")
            &amp;" COMMENT '" &amp; E121 &amp;"',"),
    ""
)
&amp;
(
    IF(
        AND( A121="", A120&lt;&gt;""),
        "   PRIMARY KEY(`"
            &amp; LOOKUP(1,0/($E$4:E120="Pk"),$A$4:A120)
                &amp; "`)",
    ""
    )
)</f>
        <v/>
      </c>
    </row>
    <row r="122" spans="7:7">
      <c r="G122" s="15" t="str">
        <f>IF(
    A122="Column",
    "CREATE TABLE `"
        &amp; LOOKUP(1,0/($A$4:A122="Table"),$B$4:B122)
            &amp; "` (",
    ""
)
&amp;
IF(
    AND( A121="", A120&lt;&gt;"", A118&lt;&gt;""),
    ") ENGINE=InnoDB DEFAULT CHARSET=utf8mb4 COMMENT='"
        &amp; LOOKUP(1,0/($A$4:A121="Table"),$C$4:C121)
            &amp; "';",
    ""
)
&amp;
IF(
    AND( A122&lt;&gt;"", A122&lt;&gt;"Table", A122&lt;&gt;"Column"),
    (
        "   `" &amp; A122
            &amp;"` " &amp; B122
            &amp; " " &amp; IF(C122="y",""," NOT NULL ")
            &amp; IF(D122&lt;&gt;""," DEFAULT " &amp; D122 &amp;"","")
            &amp;" COMMENT '" &amp; E122 &amp;"',"),
    ""
)
&amp;
(
    IF(
        AND( A122="", A121&lt;&gt;""),
        "   PRIMARY KEY(`"
            &amp; LOOKUP(1,0/($E$4:E121="Pk"),$A$4:A121)
                &amp; "`)",
    ""
    )
)</f>
        <v/>
      </c>
    </row>
    <row r="123" spans="7:7">
      <c r="G123" s="15" t="str">
        <f>IF(
    A123="Column",
    "CREATE TABLE `"
        &amp; LOOKUP(1,0/($A$4:A123="Table"),$B$4:B123)
            &amp; "` (",
    ""
)
&amp;
IF(
    AND( A122="", A121&lt;&gt;"", A119&lt;&gt;""),
    ") ENGINE=InnoDB DEFAULT CHARSET=utf8mb4 COMMENT='"
        &amp; LOOKUP(1,0/($A$4:A122="Table"),$C$4:C122)
            &amp; "';",
    ""
)
&amp;
IF(
    AND( A123&lt;&gt;"", A123&lt;&gt;"Table", A123&lt;&gt;"Column"),
    (
        "   `" &amp; A123
            &amp;"` " &amp; B123
            &amp; " " &amp; IF(C123="y",""," NOT NULL ")
            &amp; IF(D123&lt;&gt;""," DEFAULT " &amp; D123 &amp;"","")
            &amp;" COMMENT '" &amp; E123 &amp;"',"),
    ""
)
&amp;
(
    IF(
        AND( A123="", A122&lt;&gt;""),
        "   PRIMARY KEY(`"
            &amp; LOOKUP(1,0/($E$4:E122="Pk"),$A$4:A122)
                &amp; "`)",
    ""
    )
)</f>
        <v/>
      </c>
    </row>
    <row r="124" spans="7:7">
      <c r="G124" s="15" t="str">
        <f>IF(
    A124="Column",
    "CREATE TABLE `"
        &amp; LOOKUP(1,0/($A$4:A124="Table"),$B$4:B124)
            &amp; "` (",
    ""
)
&amp;
IF(
    AND( A123="", A122&lt;&gt;"", A120&lt;&gt;""),
    ") ENGINE=InnoDB DEFAULT CHARSET=utf8mb4 COMMENT='"
        &amp; LOOKUP(1,0/($A$4:A123="Table"),$C$4:C123)
            &amp; "';",
    ""
)
&amp;
IF(
    AND( A124&lt;&gt;"", A124&lt;&gt;"Table", A124&lt;&gt;"Column"),
    (
        "   `" &amp; A124
            &amp;"` " &amp; B124
            &amp; " " &amp; IF(C124="y",""," NOT NULL ")
            &amp; IF(D124&lt;&gt;""," DEFAULT " &amp; D124 &amp;"","")
            &amp;" COMMENT '" &amp; E124 &amp;"',"),
    ""
)
&amp;
(
    IF(
        AND( A124="", A123&lt;&gt;""),
        "   PRIMARY KEY(`"
            &amp; LOOKUP(1,0/($E$4:E123="Pk"),$A$4:A123)
                &amp; "`)",
    ""
    )
)</f>
        <v/>
      </c>
    </row>
    <row r="125" spans="7:7">
      <c r="G125" s="15" t="str">
        <f>IF(
    A125="Column",
    "CREATE TABLE `"
        &amp; LOOKUP(1,0/($A$4:A125="Table"),$B$4:B125)
            &amp; "` (",
    ""
)
&amp;
IF(
    AND( A124="", A123&lt;&gt;"", A121&lt;&gt;""),
    ") ENGINE=InnoDB DEFAULT CHARSET=utf8mb4 COMMENT='"
        &amp; LOOKUP(1,0/($A$4:A124="Table"),$C$4:C124)
            &amp; "';",
    ""
)
&amp;
IF(
    AND( A125&lt;&gt;"", A125&lt;&gt;"Table", A125&lt;&gt;"Column"),
    (
        "   `" &amp; A125
            &amp;"` " &amp; B125
            &amp; " " &amp; IF(C125="y",""," NOT NULL ")
            &amp; IF(D125&lt;&gt;""," DEFAULT " &amp; D125 &amp;"","")
            &amp;" COMMENT '" &amp; E125 &amp;"',"),
    ""
)
&amp;
(
    IF(
        AND( A125="", A124&lt;&gt;""),
        "   PRIMARY KEY(`"
            &amp; LOOKUP(1,0/($E$4:E124="Pk"),$A$4:A124)
                &amp; "`)",
    ""
    )
)</f>
        <v/>
      </c>
    </row>
    <row r="126" spans="7:7">
      <c r="G126" s="15" t="str">
        <f>IF(
    A126="Column",
    "CREATE TABLE `"
        &amp; LOOKUP(1,0/($A$4:A126="Table"),$B$4:B126)
            &amp; "` (",
    ""
)
&amp;
IF(
    AND( A125="", A124&lt;&gt;"", A122&lt;&gt;""),
    ") ENGINE=InnoDB DEFAULT CHARSET=utf8mb4 COMMENT='"
        &amp; LOOKUP(1,0/($A$4:A125="Table"),$C$4:C125)
            &amp; "';",
    ""
)
&amp;
IF(
    AND( A126&lt;&gt;"", A126&lt;&gt;"Table", A126&lt;&gt;"Column"),
    (
        "   `" &amp; A126
            &amp;"` " &amp; B126
            &amp; " " &amp; IF(C126="y",""," NOT NULL ")
            &amp; IF(D126&lt;&gt;""," DEFAULT " &amp; D126 &amp;"","")
            &amp;" COMMENT '" &amp; E126 &amp;"',"),
    ""
)
&amp;
(
    IF(
        AND( A126="", A125&lt;&gt;""),
        "   PRIMARY KEY(`"
            &amp; LOOKUP(1,0/($E$4:E125="Pk"),$A$4:A125)
                &amp; "`)",
    ""
    )
)</f>
        <v/>
      </c>
    </row>
    <row r="127" spans="7:7">
      <c r="G127" s="15" t="str">
        <f>IF(
    A127="Column",
    "CREATE TABLE `"
        &amp; LOOKUP(1,0/($A$4:A127="Table"),$B$4:B127)
            &amp; "` (",
    ""
)
&amp;
IF(
    AND( A126="", A125&lt;&gt;"", A123&lt;&gt;""),
    ") ENGINE=InnoDB DEFAULT CHARSET=utf8mb4 COMMENT='"
        &amp; LOOKUP(1,0/($A$4:A126="Table"),$C$4:C126)
            &amp; "';",
    ""
)
&amp;
IF(
    AND( A127&lt;&gt;"", A127&lt;&gt;"Table", A127&lt;&gt;"Column"),
    (
        "   `" &amp; A127
            &amp;"` " &amp; B127
            &amp; " " &amp; IF(C127="y",""," NOT NULL ")
            &amp; IF(D127&lt;&gt;""," DEFAULT " &amp; D127 &amp;"","")
            &amp;" COMMENT '" &amp; E127 &amp;"',"),
    ""
)
&amp;
(
    IF(
        AND( A127="", A126&lt;&gt;""),
        "   PRIMARY KEY(`"
            &amp; LOOKUP(1,0/($E$4:E126="Pk"),$A$4:A126)
                &amp; "`)",
    ""
    )
)</f>
        <v/>
      </c>
    </row>
    <row r="128" spans="7:7">
      <c r="G128" s="15" t="str">
        <f>IF(
    A128="Column",
    "CREATE TABLE `"
        &amp; LOOKUP(1,0/($A$4:A128="Table"),$B$4:B128)
            &amp; "` (",
    ""
)
&amp;
IF(
    AND( A127="", A126&lt;&gt;"", A124&lt;&gt;""),
    ") ENGINE=InnoDB DEFAULT CHARSET=utf8mb4 COMMENT='"
        &amp; LOOKUP(1,0/($A$4:A127="Table"),$C$4:C127)
            &amp; "';",
    ""
)
&amp;
IF(
    AND( A128&lt;&gt;"", A128&lt;&gt;"Table", A128&lt;&gt;"Column"),
    (
        "   `" &amp; A128
            &amp;"` " &amp; B128
            &amp; " " &amp; IF(C128="y",""," NOT NULL ")
            &amp; IF(D128&lt;&gt;""," DEFAULT " &amp; D128 &amp;"","")
            &amp;" COMMENT '" &amp; E128 &amp;"',"),
    ""
)
&amp;
(
    IF(
        AND( A128="", A127&lt;&gt;""),
        "   PRIMARY KEY(`"
            &amp; LOOKUP(1,0/($E$4:E127="Pk"),$A$4:A127)
                &amp; "`)",
    ""
    )
)</f>
        <v/>
      </c>
    </row>
    <row r="129" spans="7:7">
      <c r="G129" s="15" t="str">
        <f>IF(
    A129="Column",
    "CREATE TABLE `"
        &amp; LOOKUP(1,0/($A$4:A129="Table"),$B$4:B129)
            &amp; "` (",
    ""
)
&amp;
IF(
    AND( A128="", A127&lt;&gt;"", A125&lt;&gt;""),
    ") ENGINE=InnoDB DEFAULT CHARSET=utf8mb4 COMMENT='"
        &amp; LOOKUP(1,0/($A$4:A128="Table"),$C$4:C128)
            &amp; "';",
    ""
)
&amp;
IF(
    AND( A129&lt;&gt;"", A129&lt;&gt;"Table", A129&lt;&gt;"Column"),
    (
        "   `" &amp; A129
            &amp;"` " &amp; B129
            &amp; " " &amp; IF(C129="y",""," NOT NULL ")
            &amp; IF(D129&lt;&gt;""," DEFAULT " &amp; D129 &amp;"","")
            &amp;" COMMENT '" &amp; E129 &amp;"',"),
    ""
)
&amp;
(
    IF(
        AND( A129="", A128&lt;&gt;""),
        "   PRIMARY KEY(`"
            &amp; LOOKUP(1,0/($E$4:E128="Pk"),$A$4:A128)
                &amp; "`)",
    ""
    )
)</f>
        <v/>
      </c>
    </row>
    <row r="130" spans="7:7">
      <c r="G130" s="15" t="str">
        <f>IF(
    A130="Column",
    "CREATE TABLE `"
        &amp; LOOKUP(1,0/($A$4:A130="Table"),$B$4:B130)
            &amp; "` (",
    ""
)
&amp;
IF(
    AND( A129="", A128&lt;&gt;"", A126&lt;&gt;""),
    ") ENGINE=InnoDB DEFAULT CHARSET=utf8mb4 COMMENT='"
        &amp; LOOKUP(1,0/($A$4:A129="Table"),$C$4:C129)
            &amp; "';",
    ""
)
&amp;
IF(
    AND( A130&lt;&gt;"", A130&lt;&gt;"Table", A130&lt;&gt;"Column"),
    (
        "   `" &amp; A130
            &amp;"` " &amp; B130
            &amp; " " &amp; IF(C130="y",""," NOT NULL ")
            &amp; IF(D130&lt;&gt;""," DEFAULT " &amp; D130 &amp;"","")
            &amp;" COMMENT '" &amp; E130 &amp;"',"),
    ""
)
&amp;
(
    IF(
        AND( A130="", A129&lt;&gt;""),
        "   PRIMARY KEY(`"
            &amp; LOOKUP(1,0/($E$4:E129="Pk"),$A$4:A129)
                &amp; "`)",
    ""
    )
)</f>
        <v/>
      </c>
    </row>
  </sheetData>
  <mergeCells count="1">
    <mergeCell ref="A3:E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83DC-8F46-A246-9277-ED010621A32D}">
  <dimension ref="A1:AC58"/>
  <sheetViews>
    <sheetView workbookViewId="0">
      <selection activeCell="B2" sqref="B2"/>
    </sheetView>
  </sheetViews>
  <sheetFormatPr baseColWidth="10" defaultRowHeight="15"/>
  <cols>
    <col min="1" max="1" width="12.6640625" style="16" bestFit="1" customWidth="1"/>
    <col min="2" max="2" width="16.33203125" style="16" bestFit="1" customWidth="1"/>
    <col min="3" max="3" width="22" style="16" bestFit="1" customWidth="1"/>
    <col min="4" max="4" width="11.1640625" style="16" bestFit="1" customWidth="1"/>
    <col min="5" max="5" width="16.5" style="16" bestFit="1" customWidth="1"/>
    <col min="6" max="6" width="30.33203125" style="16" bestFit="1" customWidth="1"/>
    <col min="7" max="7" width="4.1640625" style="16" bestFit="1" customWidth="1"/>
    <col min="8" max="8" width="3" style="16" customWidth="1"/>
    <col min="9" max="9" width="19.6640625" style="16" bestFit="1" customWidth="1"/>
    <col min="10" max="10" width="22" style="16" bestFit="1" customWidth="1"/>
    <col min="11" max="11" width="16.5" style="16" bestFit="1" customWidth="1"/>
    <col min="12" max="12" width="30.33203125" style="16" bestFit="1" customWidth="1"/>
    <col min="13" max="14" width="10.83203125" style="16"/>
    <col min="15" max="15" width="19.6640625" style="16" bestFit="1" customWidth="1"/>
    <col min="16" max="16" width="22.1640625" style="16" bestFit="1" customWidth="1"/>
    <col min="17" max="17" width="10.83203125" style="16"/>
    <col min="18" max="18" width="2.1640625" style="16" customWidth="1"/>
    <col min="19" max="19" width="62.83203125" style="16" customWidth="1"/>
    <col min="20" max="20" width="20.1640625" style="16" bestFit="1" customWidth="1"/>
    <col min="21" max="21" width="22.6640625" style="16" bestFit="1" customWidth="1"/>
    <col min="22" max="22" width="10.83203125" style="16"/>
    <col min="23" max="23" width="31.1640625" style="16" bestFit="1" customWidth="1"/>
    <col min="24" max="24" width="3.33203125" style="16" bestFit="1" customWidth="1"/>
    <col min="25" max="25" width="4.33203125" style="16" bestFit="1" customWidth="1"/>
    <col min="26" max="26" width="20.1640625" style="16" bestFit="1" customWidth="1"/>
    <col min="27" max="27" width="22.83203125" style="16" bestFit="1" customWidth="1"/>
    <col min="28" max="28" width="4.6640625" style="16" bestFit="1" customWidth="1"/>
    <col min="29" max="29" width="2.83203125" style="16" bestFit="1" customWidth="1"/>
    <col min="30" max="16384" width="10.83203125" style="16"/>
  </cols>
  <sheetData>
    <row r="1" spans="1:29">
      <c r="R1" s="16" t="str">
        <f>","</f>
        <v>,</v>
      </c>
      <c r="U1" s="22" t="str">
        <f>"'"</f>
        <v>'</v>
      </c>
      <c r="V1" s="22" t="str">
        <f t="shared" ref="V1:W2" si="0">"'"</f>
        <v>'</v>
      </c>
      <c r="W1" s="22" t="str">
        <f t="shared" si="0"/>
        <v>'</v>
      </c>
      <c r="AA1" s="22" t="str">
        <f>"'"</f>
        <v>'</v>
      </c>
      <c r="AB1" s="22" t="str">
        <f>"'"</f>
        <v>'</v>
      </c>
    </row>
    <row r="2" spans="1:29" ht="40" customHeight="1">
      <c r="A2" s="20" t="s">
        <v>172</v>
      </c>
      <c r="B2" s="20" t="s">
        <v>173</v>
      </c>
      <c r="C2" s="20" t="s">
        <v>174</v>
      </c>
      <c r="D2" s="20" t="s">
        <v>175</v>
      </c>
      <c r="E2" s="20" t="s">
        <v>67</v>
      </c>
      <c r="F2" s="20" t="s">
        <v>68</v>
      </c>
      <c r="G2" s="20" t="s">
        <v>69</v>
      </c>
      <c r="H2" s="17"/>
      <c r="I2" s="18" t="s">
        <v>171</v>
      </c>
      <c r="J2" s="18" t="s">
        <v>62</v>
      </c>
      <c r="K2" s="18" t="s">
        <v>63</v>
      </c>
      <c r="L2" s="18" t="s">
        <v>64</v>
      </c>
      <c r="M2" s="18" t="s">
        <v>65</v>
      </c>
      <c r="N2" s="18" t="s">
        <v>66</v>
      </c>
      <c r="O2" s="18" t="s">
        <v>30</v>
      </c>
      <c r="P2" s="18" t="s">
        <v>42</v>
      </c>
      <c r="Q2" s="18" t="s">
        <v>12</v>
      </c>
      <c r="U2" s="22" t="str">
        <f>"'"</f>
        <v>'</v>
      </c>
      <c r="V2" s="22" t="str">
        <f t="shared" si="0"/>
        <v>'</v>
      </c>
      <c r="W2" s="22" t="str">
        <f t="shared" si="0"/>
        <v>'</v>
      </c>
      <c r="AA2" s="22" t="str">
        <f>"'"</f>
        <v>'</v>
      </c>
      <c r="AB2" s="22" t="str">
        <f>"'"</f>
        <v>'</v>
      </c>
    </row>
    <row r="3" spans="1:29">
      <c r="A3" s="19" t="s">
        <v>70</v>
      </c>
      <c r="B3" s="19"/>
      <c r="C3" s="19"/>
      <c r="D3" s="19"/>
      <c r="E3" s="19"/>
      <c r="F3" s="19"/>
      <c r="G3" s="19">
        <v>0</v>
      </c>
      <c r="I3" s="19" t="str">
        <f>CONCATENATE("1908032303",TEXT(ROW()-2,"000000000"))</f>
        <v>1908032303000000001</v>
      </c>
      <c r="J3" s="19" t="str">
        <f t="shared" ref="J3:J34" si="1">A3&amp;B3&amp;C3&amp;D3</f>
        <v>GENERAL</v>
      </c>
      <c r="K3" s="19" t="str">
        <f>IF(E3="","null",E3)</f>
        <v>null</v>
      </c>
      <c r="L3" s="19" t="str">
        <f>IF(F3="","null",F3)</f>
        <v>null</v>
      </c>
      <c r="M3" s="19">
        <f>G3</f>
        <v>0</v>
      </c>
      <c r="N3" s="19">
        <v>1</v>
      </c>
      <c r="O3" s="19" t="str">
        <f>IF(M3=0,"null",
    IF(M3=1,LOOKUP(1,0/($M$2:M2=0),$I$2:I2),
        IF(M3=2,LOOKUP(1,0/($M$2:M2=1),$I$2:I2),
            IF(M3=3,LOOKUP(1,0/($M$2:M2=2),$I$2:I2),"null")
        )
    )
)</f>
        <v>null</v>
      </c>
      <c r="P3" s="21" t="s">
        <v>180</v>
      </c>
      <c r="Q3" s="19" t="str">
        <f>"null"</f>
        <v>null</v>
      </c>
      <c r="S3" s="23" t="str">
        <f>"insert into  dn_permission(id,`name`,fa,url,lev,sort,parent_id,site_code,remark) values("</f>
        <v>insert into  dn_permission(id,`name`,fa,url,lev,sort,parent_id,site_code,remark) values(</v>
      </c>
      <c r="T3" s="23" t="str">
        <f>I3&amp;$R$1</f>
        <v>1908032303000000001,</v>
      </c>
      <c r="U3" s="23" t="str">
        <f>$U$1 &amp; J3 &amp; $U$2 &amp; $R$1</f>
        <v>'GENERAL',</v>
      </c>
      <c r="V3" s="23" t="str">
        <f>IF(K3="null",K3,$V$1 &amp;K3 &amp; $V$2)&amp; $R$1</f>
        <v>null,</v>
      </c>
      <c r="W3" s="23" t="str">
        <f>IF(L3="null",L3,$V$1 &amp;L3 &amp; $V$2)&amp; $R$1</f>
        <v>null,</v>
      </c>
      <c r="X3" s="23" t="str">
        <f>M3&amp; $R$1</f>
        <v>0,</v>
      </c>
      <c r="Y3" s="23" t="str">
        <f>N3&amp; $R$1</f>
        <v>1,</v>
      </c>
      <c r="Z3" s="23" t="str">
        <f>O3  &amp;$R$1</f>
        <v>null,</v>
      </c>
      <c r="AA3" s="23" t="str">
        <f>IF(P3="null",P3,$V$1 &amp;P3 &amp; $V$2) &amp;$R$1</f>
        <v>'dubbo-nacos-consumer',</v>
      </c>
      <c r="AB3" s="23" t="str">
        <f>IF(Q3="null",Q3,$V$1 &amp;Q3 &amp; $V$2)</f>
        <v>null</v>
      </c>
      <c r="AC3" s="23" t="str">
        <f>");"</f>
        <v>);</v>
      </c>
    </row>
    <row r="4" spans="1:29">
      <c r="A4" s="19"/>
      <c r="B4" s="21" t="s">
        <v>176</v>
      </c>
      <c r="C4" s="19"/>
      <c r="D4" s="19"/>
      <c r="E4" s="19" t="s">
        <v>71</v>
      </c>
      <c r="F4" s="19"/>
      <c r="G4" s="19">
        <v>1</v>
      </c>
      <c r="I4" s="19" t="str">
        <f t="shared" ref="I4:I58" si="2">CONCATENATE("1908032303",TEXT(ROW()-2,"000000000"))</f>
        <v>1908032303000000002</v>
      </c>
      <c r="J4" s="19" t="str">
        <f t="shared" si="1"/>
        <v>Home</v>
      </c>
      <c r="K4" s="19" t="str">
        <f t="shared" ref="K4:K58" si="3">IF(E4="","null",E4)</f>
        <v>fa fa-home</v>
      </c>
      <c r="L4" s="19" t="str">
        <f t="shared" ref="L4:L58" si="4">IF(F4="","null",F4)</f>
        <v>null</v>
      </c>
      <c r="M4" s="19">
        <f t="shared" ref="M4:M58" si="5">G4</f>
        <v>1</v>
      </c>
      <c r="N4" s="19">
        <v>2</v>
      </c>
      <c r="O4" s="19" t="str">
        <f>IF(M4=0,"null",
    IF(M4=1,LOOKUP(1,0/($M$2:M3=0),$I$2:I3),
        IF(M4=2,LOOKUP(1,0/($M$2:M3=1),$I$2:I3),
            IF(M4=3,LOOKUP(1,0/($M$2:M3=2),$I$2:I3),"null")
        )
    )
)</f>
        <v>1908032303000000001</v>
      </c>
      <c r="P4" s="21" t="s">
        <v>180</v>
      </c>
      <c r="Q4" s="19" t="str">
        <f t="shared" ref="Q4:Q58" si="6">"null"</f>
        <v>null</v>
      </c>
      <c r="S4" s="23" t="str">
        <f t="shared" ref="S4:S58" si="7">"insert into  dn_permission(id,`name`,fa,url,lev,sort,parent_id,site_code,remark) values("</f>
        <v>insert into  dn_permission(id,`name`,fa,url,lev,sort,parent_id,site_code,remark) values(</v>
      </c>
      <c r="T4" s="23" t="str">
        <f t="shared" ref="T4:T58" si="8">I4&amp;$R$1</f>
        <v>1908032303000000002,</v>
      </c>
      <c r="U4" s="23" t="str">
        <f t="shared" ref="U4:U58" si="9">$U$1 &amp; J4 &amp; $U$2 &amp; $R$1</f>
        <v>'Home',</v>
      </c>
      <c r="V4" s="23" t="str">
        <f t="shared" ref="V4:V58" si="10">IF(K4="null",K4,$V$1 &amp;K4 &amp; $V$2)&amp; $R$1</f>
        <v>'fa fa-home',</v>
      </c>
      <c r="W4" s="23" t="str">
        <f t="shared" ref="W4:W58" si="11">IF(L4="null",L4,$V$1 &amp;L4 &amp; $V$2)&amp; $R$1</f>
        <v>null,</v>
      </c>
      <c r="X4" s="23" t="str">
        <f t="shared" ref="X4:X58" si="12">M4&amp; $R$1</f>
        <v>1,</v>
      </c>
      <c r="Y4" s="23" t="str">
        <f t="shared" ref="Y4:Y58" si="13">N4&amp; $R$1</f>
        <v>2,</v>
      </c>
      <c r="Z4" s="23" t="str">
        <f t="shared" ref="Z4:Z58" si="14">O4  &amp;$R$1</f>
        <v>1908032303000000001,</v>
      </c>
      <c r="AA4" s="23" t="str">
        <f t="shared" ref="AA4:AA58" si="15">IF(P4="null",P4,$V$1 &amp;P4 &amp; $V$2) &amp;$R$1</f>
        <v>'dubbo-nacos-consumer',</v>
      </c>
      <c r="AB4" s="23" t="str">
        <f t="shared" ref="AB4:AB58" si="16">IF(Q4="null",Q4,$V$1 &amp;Q4 &amp; $V$2)</f>
        <v>null</v>
      </c>
      <c r="AC4" s="23" t="str">
        <f t="shared" ref="AC4:AC58" si="17">");"</f>
        <v>);</v>
      </c>
    </row>
    <row r="5" spans="1:29">
      <c r="A5" s="19"/>
      <c r="B5" s="19"/>
      <c r="C5" s="21" t="s">
        <v>177</v>
      </c>
      <c r="D5" s="19"/>
      <c r="E5" s="19"/>
      <c r="F5" s="19" t="s">
        <v>72</v>
      </c>
      <c r="G5" s="19">
        <v>2</v>
      </c>
      <c r="I5" s="19" t="str">
        <f t="shared" si="2"/>
        <v>1908032303000000003</v>
      </c>
      <c r="J5" s="19" t="str">
        <f t="shared" si="1"/>
        <v>Dashboard</v>
      </c>
      <c r="K5" s="19" t="str">
        <f t="shared" si="3"/>
        <v>null</v>
      </c>
      <c r="L5" s="19" t="str">
        <f t="shared" si="4"/>
        <v>production/index.html</v>
      </c>
      <c r="M5" s="19">
        <f t="shared" si="5"/>
        <v>2</v>
      </c>
      <c r="N5" s="19">
        <v>3</v>
      </c>
      <c r="O5" s="19" t="str">
        <f>IF(M5=0,"null",
    IF(M5=1,LOOKUP(1,0/($M$2:M4=0),$I$2:I4),
        IF(M5=2,LOOKUP(1,0/($M$2:M4=1),$I$2:I4),
            IF(M5=3,LOOKUP(1,0/($M$2:M4=2),$I$2:I4),"null")
        )
    )
)</f>
        <v>1908032303000000002</v>
      </c>
      <c r="P5" s="21" t="s">
        <v>180</v>
      </c>
      <c r="Q5" s="19" t="str">
        <f t="shared" si="6"/>
        <v>null</v>
      </c>
      <c r="S5" s="23" t="str">
        <f t="shared" si="7"/>
        <v>insert into  dn_permission(id,`name`,fa,url,lev,sort,parent_id,site_code,remark) values(</v>
      </c>
      <c r="T5" s="23" t="str">
        <f t="shared" si="8"/>
        <v>1908032303000000003,</v>
      </c>
      <c r="U5" s="23" t="str">
        <f t="shared" si="9"/>
        <v>'Dashboard',</v>
      </c>
      <c r="V5" s="23" t="str">
        <f t="shared" si="10"/>
        <v>null,</v>
      </c>
      <c r="W5" s="23" t="str">
        <f t="shared" si="11"/>
        <v>'production/index.html',</v>
      </c>
      <c r="X5" s="23" t="str">
        <f t="shared" si="12"/>
        <v>2,</v>
      </c>
      <c r="Y5" s="23" t="str">
        <f t="shared" si="13"/>
        <v>3,</v>
      </c>
      <c r="Z5" s="23" t="str">
        <f t="shared" si="14"/>
        <v>1908032303000000002,</v>
      </c>
      <c r="AA5" s="23" t="str">
        <f t="shared" si="15"/>
        <v>'dubbo-nacos-consumer',</v>
      </c>
      <c r="AB5" s="23" t="str">
        <f t="shared" si="16"/>
        <v>null</v>
      </c>
      <c r="AC5" s="23" t="str">
        <f t="shared" si="17"/>
        <v>);</v>
      </c>
    </row>
    <row r="6" spans="1:29">
      <c r="A6" s="19"/>
      <c r="B6" s="19"/>
      <c r="C6" s="21" t="s">
        <v>178</v>
      </c>
      <c r="D6" s="19"/>
      <c r="E6" s="19"/>
      <c r="F6" s="19" t="s">
        <v>73</v>
      </c>
      <c r="G6" s="19">
        <v>2</v>
      </c>
      <c r="I6" s="19" t="str">
        <f t="shared" si="2"/>
        <v>1908032303000000004</v>
      </c>
      <c r="J6" s="19" t="str">
        <f t="shared" si="1"/>
        <v>Dashboard2</v>
      </c>
      <c r="K6" s="19" t="str">
        <f t="shared" si="3"/>
        <v>null</v>
      </c>
      <c r="L6" s="19" t="str">
        <f t="shared" si="4"/>
        <v>production/index2.html</v>
      </c>
      <c r="M6" s="19">
        <f t="shared" si="5"/>
        <v>2</v>
      </c>
      <c r="N6" s="19">
        <v>4</v>
      </c>
      <c r="O6" s="19" t="str">
        <f>IF(M6=0,"null",
    IF(M6=1,LOOKUP(1,0/($M$2:M5=0),$I$2:I5),
        IF(M6=2,LOOKUP(1,0/($M$2:M5=1),$I$2:I5),
            IF(M6=3,LOOKUP(1,0/($M$2:M5=2),$I$2:I5),"null")
        )
    )
)</f>
        <v>1908032303000000002</v>
      </c>
      <c r="P6" s="21" t="s">
        <v>180</v>
      </c>
      <c r="Q6" s="19" t="str">
        <f t="shared" si="6"/>
        <v>null</v>
      </c>
      <c r="S6" s="23" t="str">
        <f t="shared" si="7"/>
        <v>insert into  dn_permission(id,`name`,fa,url,lev,sort,parent_id,site_code,remark) values(</v>
      </c>
      <c r="T6" s="23" t="str">
        <f t="shared" si="8"/>
        <v>1908032303000000004,</v>
      </c>
      <c r="U6" s="23" t="str">
        <f t="shared" si="9"/>
        <v>'Dashboard2',</v>
      </c>
      <c r="V6" s="23" t="str">
        <f t="shared" si="10"/>
        <v>null,</v>
      </c>
      <c r="W6" s="23" t="str">
        <f t="shared" si="11"/>
        <v>'production/index2.html',</v>
      </c>
      <c r="X6" s="23" t="str">
        <f t="shared" si="12"/>
        <v>2,</v>
      </c>
      <c r="Y6" s="23" t="str">
        <f t="shared" si="13"/>
        <v>4,</v>
      </c>
      <c r="Z6" s="23" t="str">
        <f t="shared" si="14"/>
        <v>1908032303000000002,</v>
      </c>
      <c r="AA6" s="23" t="str">
        <f t="shared" si="15"/>
        <v>'dubbo-nacos-consumer',</v>
      </c>
      <c r="AB6" s="23" t="str">
        <f t="shared" si="16"/>
        <v>null</v>
      </c>
      <c r="AC6" s="23" t="str">
        <f t="shared" si="17"/>
        <v>);</v>
      </c>
    </row>
    <row r="7" spans="1:29">
      <c r="A7" s="19"/>
      <c r="B7" s="19"/>
      <c r="C7" s="21" t="s">
        <v>179</v>
      </c>
      <c r="D7" s="19"/>
      <c r="E7" s="19"/>
      <c r="F7" s="19" t="s">
        <v>74</v>
      </c>
      <c r="G7" s="19">
        <v>2</v>
      </c>
      <c r="I7" s="19" t="str">
        <f t="shared" si="2"/>
        <v>1908032303000000005</v>
      </c>
      <c r="J7" s="19" t="str">
        <f t="shared" si="1"/>
        <v>Dashboard3</v>
      </c>
      <c r="K7" s="19" t="str">
        <f t="shared" si="3"/>
        <v>null</v>
      </c>
      <c r="L7" s="19" t="str">
        <f t="shared" si="4"/>
        <v>production/index3.html</v>
      </c>
      <c r="M7" s="19">
        <f t="shared" si="5"/>
        <v>2</v>
      </c>
      <c r="N7" s="19">
        <v>5</v>
      </c>
      <c r="O7" s="19" t="str">
        <f>IF(M7=0,"null",
    IF(M7=1,LOOKUP(1,0/($M$2:M6=0),$I$2:I6),
        IF(M7=2,LOOKUP(1,0/($M$2:M6=1),$I$2:I6),
            IF(M7=3,LOOKUP(1,0/($M$2:M6=2),$I$2:I6),"null")
        )
    )
)</f>
        <v>1908032303000000002</v>
      </c>
      <c r="P7" s="21" t="s">
        <v>180</v>
      </c>
      <c r="Q7" s="19" t="str">
        <f t="shared" si="6"/>
        <v>null</v>
      </c>
      <c r="S7" s="23" t="str">
        <f t="shared" si="7"/>
        <v>insert into  dn_permission(id,`name`,fa,url,lev,sort,parent_id,site_code,remark) values(</v>
      </c>
      <c r="T7" s="23" t="str">
        <f t="shared" si="8"/>
        <v>1908032303000000005,</v>
      </c>
      <c r="U7" s="23" t="str">
        <f t="shared" si="9"/>
        <v>'Dashboard3',</v>
      </c>
      <c r="V7" s="23" t="str">
        <f t="shared" si="10"/>
        <v>null,</v>
      </c>
      <c r="W7" s="23" t="str">
        <f t="shared" si="11"/>
        <v>'production/index3.html',</v>
      </c>
      <c r="X7" s="23" t="str">
        <f t="shared" si="12"/>
        <v>2,</v>
      </c>
      <c r="Y7" s="23" t="str">
        <f t="shared" si="13"/>
        <v>5,</v>
      </c>
      <c r="Z7" s="23" t="str">
        <f t="shared" si="14"/>
        <v>1908032303000000002,</v>
      </c>
      <c r="AA7" s="23" t="str">
        <f t="shared" si="15"/>
        <v>'dubbo-nacos-consumer',</v>
      </c>
      <c r="AB7" s="23" t="str">
        <f t="shared" si="16"/>
        <v>null</v>
      </c>
      <c r="AC7" s="23" t="str">
        <f t="shared" si="17"/>
        <v>);</v>
      </c>
    </row>
    <row r="8" spans="1:29">
      <c r="A8" s="19"/>
      <c r="B8" s="19" t="s">
        <v>75</v>
      </c>
      <c r="C8" s="19"/>
      <c r="D8" s="19"/>
      <c r="E8" s="19" t="s">
        <v>76</v>
      </c>
      <c r="F8" s="19"/>
      <c r="G8" s="19">
        <v>1</v>
      </c>
      <c r="I8" s="19" t="str">
        <f t="shared" si="2"/>
        <v>1908032303000000006</v>
      </c>
      <c r="J8" s="19" t="str">
        <f t="shared" si="1"/>
        <v>Forms</v>
      </c>
      <c r="K8" s="19" t="str">
        <f t="shared" si="3"/>
        <v>fa fa-edit</v>
      </c>
      <c r="L8" s="19" t="str">
        <f t="shared" si="4"/>
        <v>null</v>
      </c>
      <c r="M8" s="19">
        <f t="shared" si="5"/>
        <v>1</v>
      </c>
      <c r="N8" s="19">
        <v>6</v>
      </c>
      <c r="O8" s="19" t="str">
        <f>IF(M8=0,"null",
    IF(M8=1,LOOKUP(1,0/($M$2:M7=0),$I$2:I7),
        IF(M8=2,LOOKUP(1,0/($M$2:M7=1),$I$2:I7),
            IF(M8=3,LOOKUP(1,0/($M$2:M7=2),$I$2:I7),"null")
        )
    )
)</f>
        <v>1908032303000000001</v>
      </c>
      <c r="P8" s="21" t="s">
        <v>180</v>
      </c>
      <c r="Q8" s="19" t="str">
        <f t="shared" si="6"/>
        <v>null</v>
      </c>
      <c r="S8" s="23" t="str">
        <f t="shared" si="7"/>
        <v>insert into  dn_permission(id,`name`,fa,url,lev,sort,parent_id,site_code,remark) values(</v>
      </c>
      <c r="T8" s="23" t="str">
        <f t="shared" si="8"/>
        <v>1908032303000000006,</v>
      </c>
      <c r="U8" s="23" t="str">
        <f t="shared" si="9"/>
        <v>'Forms',</v>
      </c>
      <c r="V8" s="23" t="str">
        <f t="shared" si="10"/>
        <v>'fa fa-edit',</v>
      </c>
      <c r="W8" s="23" t="str">
        <f t="shared" si="11"/>
        <v>null,</v>
      </c>
      <c r="X8" s="23" t="str">
        <f t="shared" si="12"/>
        <v>1,</v>
      </c>
      <c r="Y8" s="23" t="str">
        <f t="shared" si="13"/>
        <v>6,</v>
      </c>
      <c r="Z8" s="23" t="str">
        <f t="shared" si="14"/>
        <v>1908032303000000001,</v>
      </c>
      <c r="AA8" s="23" t="str">
        <f t="shared" si="15"/>
        <v>'dubbo-nacos-consumer',</v>
      </c>
      <c r="AB8" s="23" t="str">
        <f t="shared" si="16"/>
        <v>null</v>
      </c>
      <c r="AC8" s="23" t="str">
        <f t="shared" si="17"/>
        <v>);</v>
      </c>
    </row>
    <row r="9" spans="1:29">
      <c r="A9" s="19"/>
      <c r="B9" s="19"/>
      <c r="C9" s="19" t="s">
        <v>77</v>
      </c>
      <c r="D9" s="19"/>
      <c r="E9" s="19"/>
      <c r="F9" s="19" t="s">
        <v>78</v>
      </c>
      <c r="G9" s="19">
        <v>2</v>
      </c>
      <c r="I9" s="19" t="str">
        <f t="shared" si="2"/>
        <v>1908032303000000007</v>
      </c>
      <c r="J9" s="19" t="str">
        <f t="shared" si="1"/>
        <v>General Form</v>
      </c>
      <c r="K9" s="19" t="str">
        <f t="shared" si="3"/>
        <v>null</v>
      </c>
      <c r="L9" s="19" t="str">
        <f t="shared" si="4"/>
        <v>production/form.html</v>
      </c>
      <c r="M9" s="19">
        <f t="shared" si="5"/>
        <v>2</v>
      </c>
      <c r="N9" s="19">
        <v>7</v>
      </c>
      <c r="O9" s="19" t="str">
        <f>IF(M9=0,"null",
    IF(M9=1,LOOKUP(1,0/($M$2:M8=0),$I$2:I8),
        IF(M9=2,LOOKUP(1,0/($M$2:M8=1),$I$2:I8),
            IF(M9=3,LOOKUP(1,0/($M$2:M8=2),$I$2:I8),"null")
        )
    )
)</f>
        <v>1908032303000000006</v>
      </c>
      <c r="P9" s="21" t="s">
        <v>180</v>
      </c>
      <c r="Q9" s="19" t="str">
        <f t="shared" si="6"/>
        <v>null</v>
      </c>
      <c r="S9" s="23" t="str">
        <f t="shared" si="7"/>
        <v>insert into  dn_permission(id,`name`,fa,url,lev,sort,parent_id,site_code,remark) values(</v>
      </c>
      <c r="T9" s="23" t="str">
        <f t="shared" si="8"/>
        <v>1908032303000000007,</v>
      </c>
      <c r="U9" s="23" t="str">
        <f t="shared" si="9"/>
        <v>'General Form',</v>
      </c>
      <c r="V9" s="23" t="str">
        <f t="shared" si="10"/>
        <v>null,</v>
      </c>
      <c r="W9" s="23" t="str">
        <f t="shared" si="11"/>
        <v>'production/form.html',</v>
      </c>
      <c r="X9" s="23" t="str">
        <f t="shared" si="12"/>
        <v>2,</v>
      </c>
      <c r="Y9" s="23" t="str">
        <f t="shared" si="13"/>
        <v>7,</v>
      </c>
      <c r="Z9" s="23" t="str">
        <f t="shared" si="14"/>
        <v>1908032303000000006,</v>
      </c>
      <c r="AA9" s="23" t="str">
        <f t="shared" si="15"/>
        <v>'dubbo-nacos-consumer',</v>
      </c>
      <c r="AB9" s="23" t="str">
        <f t="shared" si="16"/>
        <v>null</v>
      </c>
      <c r="AC9" s="23" t="str">
        <f t="shared" si="17"/>
        <v>);</v>
      </c>
    </row>
    <row r="10" spans="1:29">
      <c r="A10" s="19"/>
      <c r="B10" s="19"/>
      <c r="C10" s="19" t="s">
        <v>79</v>
      </c>
      <c r="D10" s="19"/>
      <c r="E10" s="19"/>
      <c r="F10" s="19" t="s">
        <v>80</v>
      </c>
      <c r="G10" s="19">
        <v>2</v>
      </c>
      <c r="I10" s="19" t="str">
        <f t="shared" si="2"/>
        <v>1908032303000000008</v>
      </c>
      <c r="J10" s="19" t="str">
        <f t="shared" si="1"/>
        <v>Advanced Acomponents</v>
      </c>
      <c r="K10" s="19" t="str">
        <f t="shared" si="3"/>
        <v>null</v>
      </c>
      <c r="L10" s="19" t="str">
        <f t="shared" si="4"/>
        <v>production/form_advanced.html</v>
      </c>
      <c r="M10" s="19">
        <f t="shared" si="5"/>
        <v>2</v>
      </c>
      <c r="N10" s="19">
        <v>8</v>
      </c>
      <c r="O10" s="19" t="str">
        <f>IF(M10=0,"null",
    IF(M10=1,LOOKUP(1,0/($M$2:M9=0),$I$2:I9),
        IF(M10=2,LOOKUP(1,0/($M$2:M9=1),$I$2:I9),
            IF(M10=3,LOOKUP(1,0/($M$2:M9=2),$I$2:I9),"null")
        )
    )
)</f>
        <v>1908032303000000006</v>
      </c>
      <c r="P10" s="21" t="s">
        <v>180</v>
      </c>
      <c r="Q10" s="19" t="str">
        <f t="shared" si="6"/>
        <v>null</v>
      </c>
      <c r="S10" s="23" t="str">
        <f t="shared" si="7"/>
        <v>insert into  dn_permission(id,`name`,fa,url,lev,sort,parent_id,site_code,remark) values(</v>
      </c>
      <c r="T10" s="23" t="str">
        <f t="shared" si="8"/>
        <v>1908032303000000008,</v>
      </c>
      <c r="U10" s="23" t="str">
        <f t="shared" si="9"/>
        <v>'Advanced Acomponents',</v>
      </c>
      <c r="V10" s="23" t="str">
        <f t="shared" si="10"/>
        <v>null,</v>
      </c>
      <c r="W10" s="23" t="str">
        <f t="shared" si="11"/>
        <v>'production/form_advanced.html',</v>
      </c>
      <c r="X10" s="23" t="str">
        <f t="shared" si="12"/>
        <v>2,</v>
      </c>
      <c r="Y10" s="23" t="str">
        <f t="shared" si="13"/>
        <v>8,</v>
      </c>
      <c r="Z10" s="23" t="str">
        <f t="shared" si="14"/>
        <v>1908032303000000006,</v>
      </c>
      <c r="AA10" s="23" t="str">
        <f t="shared" si="15"/>
        <v>'dubbo-nacos-consumer',</v>
      </c>
      <c r="AB10" s="23" t="str">
        <f t="shared" si="16"/>
        <v>null</v>
      </c>
      <c r="AC10" s="23" t="str">
        <f t="shared" si="17"/>
        <v>);</v>
      </c>
    </row>
    <row r="11" spans="1:29">
      <c r="A11" s="19"/>
      <c r="B11" s="19"/>
      <c r="C11" s="19" t="s">
        <v>81</v>
      </c>
      <c r="D11" s="19"/>
      <c r="E11" s="19"/>
      <c r="F11" s="19" t="s">
        <v>82</v>
      </c>
      <c r="G11" s="19">
        <v>2</v>
      </c>
      <c r="I11" s="19" t="str">
        <f t="shared" si="2"/>
        <v>1908032303000000009</v>
      </c>
      <c r="J11" s="19" t="str">
        <f t="shared" si="1"/>
        <v>Form Validation</v>
      </c>
      <c r="K11" s="19" t="str">
        <f t="shared" si="3"/>
        <v>null</v>
      </c>
      <c r="L11" s="19" t="str">
        <f t="shared" si="4"/>
        <v>production/form_validation.html</v>
      </c>
      <c r="M11" s="19">
        <f t="shared" si="5"/>
        <v>2</v>
      </c>
      <c r="N11" s="19">
        <v>9</v>
      </c>
      <c r="O11" s="19" t="str">
        <f>IF(M11=0,"null",
    IF(M11=1,LOOKUP(1,0/($M$2:M10=0),$I$2:I10),
        IF(M11=2,LOOKUP(1,0/($M$2:M10=1),$I$2:I10),
            IF(M11=3,LOOKUP(1,0/($M$2:M10=2),$I$2:I10),"null")
        )
    )
)</f>
        <v>1908032303000000006</v>
      </c>
      <c r="P11" s="21" t="s">
        <v>180</v>
      </c>
      <c r="Q11" s="19" t="str">
        <f t="shared" si="6"/>
        <v>null</v>
      </c>
      <c r="S11" s="23" t="str">
        <f t="shared" si="7"/>
        <v>insert into  dn_permission(id,`name`,fa,url,lev,sort,parent_id,site_code,remark) values(</v>
      </c>
      <c r="T11" s="23" t="str">
        <f t="shared" si="8"/>
        <v>1908032303000000009,</v>
      </c>
      <c r="U11" s="23" t="str">
        <f t="shared" si="9"/>
        <v>'Form Validation',</v>
      </c>
      <c r="V11" s="23" t="str">
        <f t="shared" si="10"/>
        <v>null,</v>
      </c>
      <c r="W11" s="23" t="str">
        <f t="shared" si="11"/>
        <v>'production/form_validation.html',</v>
      </c>
      <c r="X11" s="23" t="str">
        <f t="shared" si="12"/>
        <v>2,</v>
      </c>
      <c r="Y11" s="23" t="str">
        <f t="shared" si="13"/>
        <v>9,</v>
      </c>
      <c r="Z11" s="23" t="str">
        <f t="shared" si="14"/>
        <v>1908032303000000006,</v>
      </c>
      <c r="AA11" s="23" t="str">
        <f t="shared" si="15"/>
        <v>'dubbo-nacos-consumer',</v>
      </c>
      <c r="AB11" s="23" t="str">
        <f t="shared" si="16"/>
        <v>null</v>
      </c>
      <c r="AC11" s="23" t="str">
        <f t="shared" si="17"/>
        <v>);</v>
      </c>
    </row>
    <row r="12" spans="1:29">
      <c r="A12" s="19"/>
      <c r="B12" s="19"/>
      <c r="C12" s="19" t="s">
        <v>83</v>
      </c>
      <c r="D12" s="19"/>
      <c r="E12" s="19"/>
      <c r="F12" s="19" t="s">
        <v>84</v>
      </c>
      <c r="G12" s="19">
        <v>2</v>
      </c>
      <c r="I12" s="19" t="str">
        <f t="shared" si="2"/>
        <v>1908032303000000010</v>
      </c>
      <c r="J12" s="19" t="str">
        <f t="shared" si="1"/>
        <v>Form Wizard</v>
      </c>
      <c r="K12" s="19" t="str">
        <f t="shared" si="3"/>
        <v>null</v>
      </c>
      <c r="L12" s="19" t="str">
        <f t="shared" si="4"/>
        <v>production/form_wizards.html</v>
      </c>
      <c r="M12" s="19">
        <f t="shared" si="5"/>
        <v>2</v>
      </c>
      <c r="N12" s="19">
        <v>10</v>
      </c>
      <c r="O12" s="19" t="str">
        <f>IF(M12=0,"null",
    IF(M12=1,LOOKUP(1,0/($M$2:M11=0),$I$2:I11),
        IF(M12=2,LOOKUP(1,0/($M$2:M11=1),$I$2:I11),
            IF(M12=3,LOOKUP(1,0/($M$2:M11=2),$I$2:I11),"null")
        )
    )
)</f>
        <v>1908032303000000006</v>
      </c>
      <c r="P12" s="21" t="s">
        <v>180</v>
      </c>
      <c r="Q12" s="19" t="str">
        <f t="shared" si="6"/>
        <v>null</v>
      </c>
      <c r="S12" s="23" t="str">
        <f t="shared" si="7"/>
        <v>insert into  dn_permission(id,`name`,fa,url,lev,sort,parent_id,site_code,remark) values(</v>
      </c>
      <c r="T12" s="23" t="str">
        <f t="shared" si="8"/>
        <v>1908032303000000010,</v>
      </c>
      <c r="U12" s="23" t="str">
        <f t="shared" si="9"/>
        <v>'Form Wizard',</v>
      </c>
      <c r="V12" s="23" t="str">
        <f t="shared" si="10"/>
        <v>null,</v>
      </c>
      <c r="W12" s="23" t="str">
        <f t="shared" si="11"/>
        <v>'production/form_wizards.html',</v>
      </c>
      <c r="X12" s="23" t="str">
        <f t="shared" si="12"/>
        <v>2,</v>
      </c>
      <c r="Y12" s="23" t="str">
        <f t="shared" si="13"/>
        <v>10,</v>
      </c>
      <c r="Z12" s="23" t="str">
        <f t="shared" si="14"/>
        <v>1908032303000000006,</v>
      </c>
      <c r="AA12" s="23" t="str">
        <f t="shared" si="15"/>
        <v>'dubbo-nacos-consumer',</v>
      </c>
      <c r="AB12" s="23" t="str">
        <f t="shared" si="16"/>
        <v>null</v>
      </c>
      <c r="AC12" s="23" t="str">
        <f t="shared" si="17"/>
        <v>);</v>
      </c>
    </row>
    <row r="13" spans="1:29">
      <c r="A13" s="19"/>
      <c r="B13" s="19"/>
      <c r="C13" s="19" t="s">
        <v>85</v>
      </c>
      <c r="D13" s="19"/>
      <c r="E13" s="19"/>
      <c r="F13" s="19" t="s">
        <v>86</v>
      </c>
      <c r="G13" s="19">
        <v>2</v>
      </c>
      <c r="I13" s="19" t="str">
        <f t="shared" si="2"/>
        <v>1908032303000000011</v>
      </c>
      <c r="J13" s="19" t="str">
        <f t="shared" si="1"/>
        <v>Form Upload</v>
      </c>
      <c r="K13" s="19" t="str">
        <f t="shared" si="3"/>
        <v>null</v>
      </c>
      <c r="L13" s="19" t="str">
        <f t="shared" si="4"/>
        <v>production/form_upload.html</v>
      </c>
      <c r="M13" s="19">
        <f t="shared" si="5"/>
        <v>2</v>
      </c>
      <c r="N13" s="19">
        <v>11</v>
      </c>
      <c r="O13" s="19" t="str">
        <f>IF(M13=0,"null",
    IF(M13=1,LOOKUP(1,0/($M$2:M12=0),$I$2:I12),
        IF(M13=2,LOOKUP(1,0/($M$2:M12=1),$I$2:I12),
            IF(M13=3,LOOKUP(1,0/($M$2:M12=2),$I$2:I12),"null")
        )
    )
)</f>
        <v>1908032303000000006</v>
      </c>
      <c r="P13" s="21" t="s">
        <v>180</v>
      </c>
      <c r="Q13" s="19" t="str">
        <f t="shared" si="6"/>
        <v>null</v>
      </c>
      <c r="S13" s="23" t="str">
        <f t="shared" si="7"/>
        <v>insert into  dn_permission(id,`name`,fa,url,lev,sort,parent_id,site_code,remark) values(</v>
      </c>
      <c r="T13" s="23" t="str">
        <f t="shared" si="8"/>
        <v>1908032303000000011,</v>
      </c>
      <c r="U13" s="23" t="str">
        <f t="shared" si="9"/>
        <v>'Form Upload',</v>
      </c>
      <c r="V13" s="23" t="str">
        <f t="shared" si="10"/>
        <v>null,</v>
      </c>
      <c r="W13" s="23" t="str">
        <f t="shared" si="11"/>
        <v>'production/form_upload.html',</v>
      </c>
      <c r="X13" s="23" t="str">
        <f t="shared" si="12"/>
        <v>2,</v>
      </c>
      <c r="Y13" s="23" t="str">
        <f t="shared" si="13"/>
        <v>11,</v>
      </c>
      <c r="Z13" s="23" t="str">
        <f t="shared" si="14"/>
        <v>1908032303000000006,</v>
      </c>
      <c r="AA13" s="23" t="str">
        <f t="shared" si="15"/>
        <v>'dubbo-nacos-consumer',</v>
      </c>
      <c r="AB13" s="23" t="str">
        <f t="shared" si="16"/>
        <v>null</v>
      </c>
      <c r="AC13" s="23" t="str">
        <f t="shared" si="17"/>
        <v>);</v>
      </c>
    </row>
    <row r="14" spans="1:29">
      <c r="A14" s="19"/>
      <c r="B14" s="19"/>
      <c r="C14" s="19" t="s">
        <v>87</v>
      </c>
      <c r="D14" s="19"/>
      <c r="E14" s="19"/>
      <c r="F14" s="19" t="s">
        <v>88</v>
      </c>
      <c r="G14" s="19">
        <v>2</v>
      </c>
      <c r="I14" s="19" t="str">
        <f t="shared" si="2"/>
        <v>1908032303000000012</v>
      </c>
      <c r="J14" s="19" t="str">
        <f t="shared" si="1"/>
        <v>Form Buttons</v>
      </c>
      <c r="K14" s="19" t="str">
        <f t="shared" si="3"/>
        <v>null</v>
      </c>
      <c r="L14" s="19" t="str">
        <f t="shared" si="4"/>
        <v>production/form_buttons.html</v>
      </c>
      <c r="M14" s="19">
        <f t="shared" si="5"/>
        <v>2</v>
      </c>
      <c r="N14" s="19">
        <v>12</v>
      </c>
      <c r="O14" s="19" t="str">
        <f>IF(M14=0,"null",
    IF(M14=1,LOOKUP(1,0/($M$2:M13=0),$I$2:I13),
        IF(M14=2,LOOKUP(1,0/($M$2:M13=1),$I$2:I13),
            IF(M14=3,LOOKUP(1,0/($M$2:M13=2),$I$2:I13),"null")
        )
    )
)</f>
        <v>1908032303000000006</v>
      </c>
      <c r="P14" s="21" t="s">
        <v>180</v>
      </c>
      <c r="Q14" s="19" t="str">
        <f t="shared" si="6"/>
        <v>null</v>
      </c>
      <c r="S14" s="23" t="str">
        <f t="shared" si="7"/>
        <v>insert into  dn_permission(id,`name`,fa,url,lev,sort,parent_id,site_code,remark) values(</v>
      </c>
      <c r="T14" s="23" t="str">
        <f t="shared" si="8"/>
        <v>1908032303000000012,</v>
      </c>
      <c r="U14" s="23" t="str">
        <f t="shared" si="9"/>
        <v>'Form Buttons',</v>
      </c>
      <c r="V14" s="23" t="str">
        <f t="shared" si="10"/>
        <v>null,</v>
      </c>
      <c r="W14" s="23" t="str">
        <f t="shared" si="11"/>
        <v>'production/form_buttons.html',</v>
      </c>
      <c r="X14" s="23" t="str">
        <f t="shared" si="12"/>
        <v>2,</v>
      </c>
      <c r="Y14" s="23" t="str">
        <f t="shared" si="13"/>
        <v>12,</v>
      </c>
      <c r="Z14" s="23" t="str">
        <f t="shared" si="14"/>
        <v>1908032303000000006,</v>
      </c>
      <c r="AA14" s="23" t="str">
        <f t="shared" si="15"/>
        <v>'dubbo-nacos-consumer',</v>
      </c>
      <c r="AB14" s="23" t="str">
        <f t="shared" si="16"/>
        <v>null</v>
      </c>
      <c r="AC14" s="23" t="str">
        <f t="shared" si="17"/>
        <v>);</v>
      </c>
    </row>
    <row r="15" spans="1:29">
      <c r="A15" s="19"/>
      <c r="B15" s="19" t="s">
        <v>89</v>
      </c>
      <c r="C15" s="19"/>
      <c r="D15" s="19"/>
      <c r="E15" s="19" t="s">
        <v>90</v>
      </c>
      <c r="F15" s="19"/>
      <c r="G15" s="19">
        <v>1</v>
      </c>
      <c r="I15" s="19" t="str">
        <f t="shared" si="2"/>
        <v>1908032303000000013</v>
      </c>
      <c r="J15" s="19" t="str">
        <f t="shared" si="1"/>
        <v>UI Elements</v>
      </c>
      <c r="K15" s="19" t="str">
        <f t="shared" si="3"/>
        <v>fa fa-desktop</v>
      </c>
      <c r="L15" s="19" t="str">
        <f t="shared" si="4"/>
        <v>null</v>
      </c>
      <c r="M15" s="19">
        <f t="shared" si="5"/>
        <v>1</v>
      </c>
      <c r="N15" s="19">
        <v>13</v>
      </c>
      <c r="O15" s="19" t="str">
        <f>IF(M15=0,"null",
    IF(M15=1,LOOKUP(1,0/($M$2:M14=0),$I$2:I14),
        IF(M15=2,LOOKUP(1,0/($M$2:M14=1),$I$2:I14),
            IF(M15=3,LOOKUP(1,0/($M$2:M14=2),$I$2:I14),"null")
        )
    )
)</f>
        <v>1908032303000000001</v>
      </c>
      <c r="P15" s="21" t="s">
        <v>180</v>
      </c>
      <c r="Q15" s="19" t="str">
        <f t="shared" si="6"/>
        <v>null</v>
      </c>
      <c r="S15" s="23" t="str">
        <f t="shared" si="7"/>
        <v>insert into  dn_permission(id,`name`,fa,url,lev,sort,parent_id,site_code,remark) values(</v>
      </c>
      <c r="T15" s="23" t="str">
        <f t="shared" si="8"/>
        <v>1908032303000000013,</v>
      </c>
      <c r="U15" s="23" t="str">
        <f t="shared" si="9"/>
        <v>'UI Elements',</v>
      </c>
      <c r="V15" s="23" t="str">
        <f t="shared" si="10"/>
        <v>'fa fa-desktop',</v>
      </c>
      <c r="W15" s="23" t="str">
        <f t="shared" si="11"/>
        <v>null,</v>
      </c>
      <c r="X15" s="23" t="str">
        <f t="shared" si="12"/>
        <v>1,</v>
      </c>
      <c r="Y15" s="23" t="str">
        <f t="shared" si="13"/>
        <v>13,</v>
      </c>
      <c r="Z15" s="23" t="str">
        <f t="shared" si="14"/>
        <v>1908032303000000001,</v>
      </c>
      <c r="AA15" s="23" t="str">
        <f t="shared" si="15"/>
        <v>'dubbo-nacos-consumer',</v>
      </c>
      <c r="AB15" s="23" t="str">
        <f t="shared" si="16"/>
        <v>null</v>
      </c>
      <c r="AC15" s="23" t="str">
        <f t="shared" si="17"/>
        <v>);</v>
      </c>
    </row>
    <row r="16" spans="1:29">
      <c r="A16" s="19"/>
      <c r="B16" s="19"/>
      <c r="C16" s="19" t="s">
        <v>91</v>
      </c>
      <c r="D16" s="19"/>
      <c r="E16" s="19"/>
      <c r="F16" s="19" t="s">
        <v>92</v>
      </c>
      <c r="G16" s="19">
        <v>2</v>
      </c>
      <c r="I16" s="19" t="str">
        <f t="shared" si="2"/>
        <v>1908032303000000014</v>
      </c>
      <c r="J16" s="19" t="str">
        <f t="shared" si="1"/>
        <v>General Elements</v>
      </c>
      <c r="K16" s="19" t="str">
        <f t="shared" si="3"/>
        <v>null</v>
      </c>
      <c r="L16" s="19" t="str">
        <f t="shared" si="4"/>
        <v>production/general_elements.html</v>
      </c>
      <c r="M16" s="19">
        <f t="shared" si="5"/>
        <v>2</v>
      </c>
      <c r="N16" s="19">
        <v>14</v>
      </c>
      <c r="O16" s="19" t="str">
        <f>IF(M16=0,"null",
    IF(M16=1,LOOKUP(1,0/($M$2:M15=0),$I$2:I15),
        IF(M16=2,LOOKUP(1,0/($M$2:M15=1),$I$2:I15),
            IF(M16=3,LOOKUP(1,0/($M$2:M15=2),$I$2:I15),"null")
        )
    )
)</f>
        <v>1908032303000000013</v>
      </c>
      <c r="P16" s="21" t="s">
        <v>180</v>
      </c>
      <c r="Q16" s="19" t="str">
        <f t="shared" si="6"/>
        <v>null</v>
      </c>
      <c r="S16" s="23" t="str">
        <f t="shared" si="7"/>
        <v>insert into  dn_permission(id,`name`,fa,url,lev,sort,parent_id,site_code,remark) values(</v>
      </c>
      <c r="T16" s="23" t="str">
        <f t="shared" si="8"/>
        <v>1908032303000000014,</v>
      </c>
      <c r="U16" s="23" t="str">
        <f t="shared" si="9"/>
        <v>'General Elements',</v>
      </c>
      <c r="V16" s="23" t="str">
        <f t="shared" si="10"/>
        <v>null,</v>
      </c>
      <c r="W16" s="23" t="str">
        <f t="shared" si="11"/>
        <v>'production/general_elements.html',</v>
      </c>
      <c r="X16" s="23" t="str">
        <f t="shared" si="12"/>
        <v>2,</v>
      </c>
      <c r="Y16" s="23" t="str">
        <f t="shared" si="13"/>
        <v>14,</v>
      </c>
      <c r="Z16" s="23" t="str">
        <f t="shared" si="14"/>
        <v>1908032303000000013,</v>
      </c>
      <c r="AA16" s="23" t="str">
        <f t="shared" si="15"/>
        <v>'dubbo-nacos-consumer',</v>
      </c>
      <c r="AB16" s="23" t="str">
        <f t="shared" si="16"/>
        <v>null</v>
      </c>
      <c r="AC16" s="23" t="str">
        <f t="shared" si="17"/>
        <v>);</v>
      </c>
    </row>
    <row r="17" spans="1:29">
      <c r="A17" s="19"/>
      <c r="B17" s="19"/>
      <c r="C17" s="19" t="s">
        <v>93</v>
      </c>
      <c r="D17" s="19"/>
      <c r="E17" s="19"/>
      <c r="F17" s="19" t="s">
        <v>94</v>
      </c>
      <c r="G17" s="19">
        <v>2</v>
      </c>
      <c r="I17" s="19" t="str">
        <f t="shared" si="2"/>
        <v>1908032303000000015</v>
      </c>
      <c r="J17" s="19" t="str">
        <f t="shared" si="1"/>
        <v>Media Gallery</v>
      </c>
      <c r="K17" s="19" t="str">
        <f t="shared" si="3"/>
        <v>null</v>
      </c>
      <c r="L17" s="19" t="str">
        <f t="shared" si="4"/>
        <v>production/media_gallery.html</v>
      </c>
      <c r="M17" s="19">
        <f t="shared" si="5"/>
        <v>2</v>
      </c>
      <c r="N17" s="19">
        <v>15</v>
      </c>
      <c r="O17" s="19" t="str">
        <f>IF(M17=0,"null",
    IF(M17=1,LOOKUP(1,0/($M$2:M16=0),$I$2:I16),
        IF(M17=2,LOOKUP(1,0/($M$2:M16=1),$I$2:I16),
            IF(M17=3,LOOKUP(1,0/($M$2:M16=2),$I$2:I16),"null")
        )
    )
)</f>
        <v>1908032303000000013</v>
      </c>
      <c r="P17" s="21" t="s">
        <v>180</v>
      </c>
      <c r="Q17" s="19" t="str">
        <f t="shared" si="6"/>
        <v>null</v>
      </c>
      <c r="S17" s="23" t="str">
        <f t="shared" si="7"/>
        <v>insert into  dn_permission(id,`name`,fa,url,lev,sort,parent_id,site_code,remark) values(</v>
      </c>
      <c r="T17" s="23" t="str">
        <f t="shared" si="8"/>
        <v>1908032303000000015,</v>
      </c>
      <c r="U17" s="23" t="str">
        <f t="shared" si="9"/>
        <v>'Media Gallery',</v>
      </c>
      <c r="V17" s="23" t="str">
        <f t="shared" si="10"/>
        <v>null,</v>
      </c>
      <c r="W17" s="23" t="str">
        <f t="shared" si="11"/>
        <v>'production/media_gallery.html',</v>
      </c>
      <c r="X17" s="23" t="str">
        <f t="shared" si="12"/>
        <v>2,</v>
      </c>
      <c r="Y17" s="23" t="str">
        <f t="shared" si="13"/>
        <v>15,</v>
      </c>
      <c r="Z17" s="23" t="str">
        <f t="shared" si="14"/>
        <v>1908032303000000013,</v>
      </c>
      <c r="AA17" s="23" t="str">
        <f t="shared" si="15"/>
        <v>'dubbo-nacos-consumer',</v>
      </c>
      <c r="AB17" s="23" t="str">
        <f t="shared" si="16"/>
        <v>null</v>
      </c>
      <c r="AC17" s="23" t="str">
        <f t="shared" si="17"/>
        <v>);</v>
      </c>
    </row>
    <row r="18" spans="1:29">
      <c r="A18" s="19"/>
      <c r="B18" s="19"/>
      <c r="C18" s="19" t="s">
        <v>95</v>
      </c>
      <c r="D18" s="19"/>
      <c r="E18" s="19"/>
      <c r="F18" s="19" t="s">
        <v>96</v>
      </c>
      <c r="G18" s="19">
        <v>2</v>
      </c>
      <c r="I18" s="19" t="str">
        <f t="shared" si="2"/>
        <v>1908032303000000016</v>
      </c>
      <c r="J18" s="19" t="str">
        <f t="shared" si="1"/>
        <v>Typography</v>
      </c>
      <c r="K18" s="19" t="str">
        <f t="shared" si="3"/>
        <v>null</v>
      </c>
      <c r="L18" s="19" t="str">
        <f t="shared" si="4"/>
        <v>production/typography.html</v>
      </c>
      <c r="M18" s="19">
        <f t="shared" si="5"/>
        <v>2</v>
      </c>
      <c r="N18" s="19">
        <v>16</v>
      </c>
      <c r="O18" s="19" t="str">
        <f>IF(M18=0,"null",
    IF(M18=1,LOOKUP(1,0/($M$2:M17=0),$I$2:I17),
        IF(M18=2,LOOKUP(1,0/($M$2:M17=1),$I$2:I17),
            IF(M18=3,LOOKUP(1,0/($M$2:M17=2),$I$2:I17),"null")
        )
    )
)</f>
        <v>1908032303000000013</v>
      </c>
      <c r="P18" s="21" t="s">
        <v>180</v>
      </c>
      <c r="Q18" s="19" t="str">
        <f t="shared" si="6"/>
        <v>null</v>
      </c>
      <c r="S18" s="23" t="str">
        <f t="shared" si="7"/>
        <v>insert into  dn_permission(id,`name`,fa,url,lev,sort,parent_id,site_code,remark) values(</v>
      </c>
      <c r="T18" s="23" t="str">
        <f t="shared" si="8"/>
        <v>1908032303000000016,</v>
      </c>
      <c r="U18" s="23" t="str">
        <f t="shared" si="9"/>
        <v>'Typography',</v>
      </c>
      <c r="V18" s="23" t="str">
        <f t="shared" si="10"/>
        <v>null,</v>
      </c>
      <c r="W18" s="23" t="str">
        <f t="shared" si="11"/>
        <v>'production/typography.html',</v>
      </c>
      <c r="X18" s="23" t="str">
        <f t="shared" si="12"/>
        <v>2,</v>
      </c>
      <c r="Y18" s="23" t="str">
        <f t="shared" si="13"/>
        <v>16,</v>
      </c>
      <c r="Z18" s="23" t="str">
        <f t="shared" si="14"/>
        <v>1908032303000000013,</v>
      </c>
      <c r="AA18" s="23" t="str">
        <f t="shared" si="15"/>
        <v>'dubbo-nacos-consumer',</v>
      </c>
      <c r="AB18" s="23" t="str">
        <f t="shared" si="16"/>
        <v>null</v>
      </c>
      <c r="AC18" s="23" t="str">
        <f t="shared" si="17"/>
        <v>);</v>
      </c>
    </row>
    <row r="19" spans="1:29">
      <c r="A19" s="19"/>
      <c r="B19" s="19"/>
      <c r="C19" s="19" t="s">
        <v>97</v>
      </c>
      <c r="D19" s="19"/>
      <c r="E19" s="19"/>
      <c r="F19" s="19" t="s">
        <v>98</v>
      </c>
      <c r="G19" s="19">
        <v>2</v>
      </c>
      <c r="I19" s="19" t="str">
        <f t="shared" si="2"/>
        <v>1908032303000000017</v>
      </c>
      <c r="J19" s="19" t="str">
        <f t="shared" si="1"/>
        <v>Lcons</v>
      </c>
      <c r="K19" s="19" t="str">
        <f t="shared" si="3"/>
        <v>null</v>
      </c>
      <c r="L19" s="19" t="str">
        <f t="shared" si="4"/>
        <v>production/icons.html</v>
      </c>
      <c r="M19" s="19">
        <f t="shared" si="5"/>
        <v>2</v>
      </c>
      <c r="N19" s="19">
        <v>17</v>
      </c>
      <c r="O19" s="19" t="str">
        <f>IF(M19=0,"null",
    IF(M19=1,LOOKUP(1,0/($M$2:M18=0),$I$2:I18),
        IF(M19=2,LOOKUP(1,0/($M$2:M18=1),$I$2:I18),
            IF(M19=3,LOOKUP(1,0/($M$2:M18=2),$I$2:I18),"null")
        )
    )
)</f>
        <v>1908032303000000013</v>
      </c>
      <c r="P19" s="21" t="s">
        <v>180</v>
      </c>
      <c r="Q19" s="19" t="str">
        <f t="shared" si="6"/>
        <v>null</v>
      </c>
      <c r="S19" s="23" t="str">
        <f t="shared" si="7"/>
        <v>insert into  dn_permission(id,`name`,fa,url,lev,sort,parent_id,site_code,remark) values(</v>
      </c>
      <c r="T19" s="23" t="str">
        <f t="shared" si="8"/>
        <v>1908032303000000017,</v>
      </c>
      <c r="U19" s="23" t="str">
        <f t="shared" si="9"/>
        <v>'Lcons',</v>
      </c>
      <c r="V19" s="23" t="str">
        <f t="shared" si="10"/>
        <v>null,</v>
      </c>
      <c r="W19" s="23" t="str">
        <f t="shared" si="11"/>
        <v>'production/icons.html',</v>
      </c>
      <c r="X19" s="23" t="str">
        <f t="shared" si="12"/>
        <v>2,</v>
      </c>
      <c r="Y19" s="23" t="str">
        <f t="shared" si="13"/>
        <v>17,</v>
      </c>
      <c r="Z19" s="23" t="str">
        <f t="shared" si="14"/>
        <v>1908032303000000013,</v>
      </c>
      <c r="AA19" s="23" t="str">
        <f t="shared" si="15"/>
        <v>'dubbo-nacos-consumer',</v>
      </c>
      <c r="AB19" s="23" t="str">
        <f t="shared" si="16"/>
        <v>null</v>
      </c>
      <c r="AC19" s="23" t="str">
        <f t="shared" si="17"/>
        <v>);</v>
      </c>
    </row>
    <row r="20" spans="1:29">
      <c r="A20" s="19"/>
      <c r="B20" s="19"/>
      <c r="C20" s="19" t="s">
        <v>99</v>
      </c>
      <c r="D20" s="19"/>
      <c r="E20" s="19"/>
      <c r="F20" s="19" t="s">
        <v>100</v>
      </c>
      <c r="G20" s="19">
        <v>2</v>
      </c>
      <c r="I20" s="19" t="str">
        <f t="shared" si="2"/>
        <v>1908032303000000018</v>
      </c>
      <c r="J20" s="19" t="str">
        <f t="shared" si="1"/>
        <v>Glyphicons</v>
      </c>
      <c r="K20" s="19" t="str">
        <f t="shared" si="3"/>
        <v>null</v>
      </c>
      <c r="L20" s="19" t="str">
        <f t="shared" si="4"/>
        <v>production/glyphicons.html</v>
      </c>
      <c r="M20" s="19">
        <f t="shared" si="5"/>
        <v>2</v>
      </c>
      <c r="N20" s="19">
        <v>18</v>
      </c>
      <c r="O20" s="19" t="str">
        <f>IF(M20=0,"null",
    IF(M20=1,LOOKUP(1,0/($M$2:M19=0),$I$2:I19),
        IF(M20=2,LOOKUP(1,0/($M$2:M19=1),$I$2:I19),
            IF(M20=3,LOOKUP(1,0/($M$2:M19=2),$I$2:I19),"null")
        )
    )
)</f>
        <v>1908032303000000013</v>
      </c>
      <c r="P20" s="21" t="s">
        <v>180</v>
      </c>
      <c r="Q20" s="19" t="str">
        <f t="shared" si="6"/>
        <v>null</v>
      </c>
      <c r="S20" s="23" t="str">
        <f t="shared" si="7"/>
        <v>insert into  dn_permission(id,`name`,fa,url,lev,sort,parent_id,site_code,remark) values(</v>
      </c>
      <c r="T20" s="23" t="str">
        <f t="shared" si="8"/>
        <v>1908032303000000018,</v>
      </c>
      <c r="U20" s="23" t="str">
        <f t="shared" si="9"/>
        <v>'Glyphicons',</v>
      </c>
      <c r="V20" s="23" t="str">
        <f t="shared" si="10"/>
        <v>null,</v>
      </c>
      <c r="W20" s="23" t="str">
        <f t="shared" si="11"/>
        <v>'production/glyphicons.html',</v>
      </c>
      <c r="X20" s="23" t="str">
        <f t="shared" si="12"/>
        <v>2,</v>
      </c>
      <c r="Y20" s="23" t="str">
        <f t="shared" si="13"/>
        <v>18,</v>
      </c>
      <c r="Z20" s="23" t="str">
        <f t="shared" si="14"/>
        <v>1908032303000000013,</v>
      </c>
      <c r="AA20" s="23" t="str">
        <f t="shared" si="15"/>
        <v>'dubbo-nacos-consumer',</v>
      </c>
      <c r="AB20" s="23" t="str">
        <f t="shared" si="16"/>
        <v>null</v>
      </c>
      <c r="AC20" s="23" t="str">
        <f t="shared" si="17"/>
        <v>);</v>
      </c>
    </row>
    <row r="21" spans="1:29">
      <c r="A21" s="19"/>
      <c r="B21" s="19"/>
      <c r="C21" s="19" t="s">
        <v>101</v>
      </c>
      <c r="D21" s="19"/>
      <c r="E21" s="19"/>
      <c r="F21" s="19" t="s">
        <v>102</v>
      </c>
      <c r="G21" s="19">
        <v>2</v>
      </c>
      <c r="I21" s="19" t="str">
        <f t="shared" si="2"/>
        <v>1908032303000000019</v>
      </c>
      <c r="J21" s="19" t="str">
        <f t="shared" si="1"/>
        <v>Widegets</v>
      </c>
      <c r="K21" s="19" t="str">
        <f t="shared" si="3"/>
        <v>null</v>
      </c>
      <c r="L21" s="19" t="str">
        <f t="shared" si="4"/>
        <v>production/widgets.html</v>
      </c>
      <c r="M21" s="19">
        <f t="shared" si="5"/>
        <v>2</v>
      </c>
      <c r="N21" s="19">
        <v>19</v>
      </c>
      <c r="O21" s="19" t="str">
        <f>IF(M21=0,"null",
    IF(M21=1,LOOKUP(1,0/($M$2:M20=0),$I$2:I20),
        IF(M21=2,LOOKUP(1,0/($M$2:M20=1),$I$2:I20),
            IF(M21=3,LOOKUP(1,0/($M$2:M20=2),$I$2:I20),"null")
        )
    )
)</f>
        <v>1908032303000000013</v>
      </c>
      <c r="P21" s="21" t="s">
        <v>180</v>
      </c>
      <c r="Q21" s="19" t="str">
        <f t="shared" si="6"/>
        <v>null</v>
      </c>
      <c r="S21" s="23" t="str">
        <f t="shared" si="7"/>
        <v>insert into  dn_permission(id,`name`,fa,url,lev,sort,parent_id,site_code,remark) values(</v>
      </c>
      <c r="T21" s="23" t="str">
        <f t="shared" si="8"/>
        <v>1908032303000000019,</v>
      </c>
      <c r="U21" s="23" t="str">
        <f t="shared" si="9"/>
        <v>'Widegets',</v>
      </c>
      <c r="V21" s="23" t="str">
        <f t="shared" si="10"/>
        <v>null,</v>
      </c>
      <c r="W21" s="23" t="str">
        <f t="shared" si="11"/>
        <v>'production/widgets.html',</v>
      </c>
      <c r="X21" s="23" t="str">
        <f t="shared" si="12"/>
        <v>2,</v>
      </c>
      <c r="Y21" s="23" t="str">
        <f t="shared" si="13"/>
        <v>19,</v>
      </c>
      <c r="Z21" s="23" t="str">
        <f t="shared" si="14"/>
        <v>1908032303000000013,</v>
      </c>
      <c r="AA21" s="23" t="str">
        <f t="shared" si="15"/>
        <v>'dubbo-nacos-consumer',</v>
      </c>
      <c r="AB21" s="23" t="str">
        <f t="shared" si="16"/>
        <v>null</v>
      </c>
      <c r="AC21" s="23" t="str">
        <f t="shared" si="17"/>
        <v>);</v>
      </c>
    </row>
    <row r="22" spans="1:29">
      <c r="A22" s="19"/>
      <c r="B22" s="19"/>
      <c r="C22" s="19" t="s">
        <v>103</v>
      </c>
      <c r="D22" s="19"/>
      <c r="E22" s="19"/>
      <c r="F22" s="19" t="s">
        <v>104</v>
      </c>
      <c r="G22" s="19">
        <v>2</v>
      </c>
      <c r="I22" s="19" t="str">
        <f t="shared" si="2"/>
        <v>1908032303000000020</v>
      </c>
      <c r="J22" s="19" t="str">
        <f t="shared" si="1"/>
        <v>Invoice</v>
      </c>
      <c r="K22" s="19" t="str">
        <f t="shared" si="3"/>
        <v>null</v>
      </c>
      <c r="L22" s="19" t="str">
        <f t="shared" si="4"/>
        <v>production/invoice.html</v>
      </c>
      <c r="M22" s="19">
        <f t="shared" si="5"/>
        <v>2</v>
      </c>
      <c r="N22" s="19">
        <v>20</v>
      </c>
      <c r="O22" s="19" t="str">
        <f>IF(M22=0,"null",
    IF(M22=1,LOOKUP(1,0/($M$2:M21=0),$I$2:I21),
        IF(M22=2,LOOKUP(1,0/($M$2:M21=1),$I$2:I21),
            IF(M22=3,LOOKUP(1,0/($M$2:M21=2),$I$2:I21),"null")
        )
    )
)</f>
        <v>1908032303000000013</v>
      </c>
      <c r="P22" s="21" t="s">
        <v>180</v>
      </c>
      <c r="Q22" s="19" t="str">
        <f t="shared" si="6"/>
        <v>null</v>
      </c>
      <c r="S22" s="23" t="str">
        <f t="shared" si="7"/>
        <v>insert into  dn_permission(id,`name`,fa,url,lev,sort,parent_id,site_code,remark) values(</v>
      </c>
      <c r="T22" s="23" t="str">
        <f t="shared" si="8"/>
        <v>1908032303000000020,</v>
      </c>
      <c r="U22" s="23" t="str">
        <f t="shared" si="9"/>
        <v>'Invoice',</v>
      </c>
      <c r="V22" s="23" t="str">
        <f t="shared" si="10"/>
        <v>null,</v>
      </c>
      <c r="W22" s="23" t="str">
        <f t="shared" si="11"/>
        <v>'production/invoice.html',</v>
      </c>
      <c r="X22" s="23" t="str">
        <f t="shared" si="12"/>
        <v>2,</v>
      </c>
      <c r="Y22" s="23" t="str">
        <f t="shared" si="13"/>
        <v>20,</v>
      </c>
      <c r="Z22" s="23" t="str">
        <f t="shared" si="14"/>
        <v>1908032303000000013,</v>
      </c>
      <c r="AA22" s="23" t="str">
        <f t="shared" si="15"/>
        <v>'dubbo-nacos-consumer',</v>
      </c>
      <c r="AB22" s="23" t="str">
        <f t="shared" si="16"/>
        <v>null</v>
      </c>
      <c r="AC22" s="23" t="str">
        <f t="shared" si="17"/>
        <v>);</v>
      </c>
    </row>
    <row r="23" spans="1:29">
      <c r="A23" s="19"/>
      <c r="B23" s="19"/>
      <c r="C23" s="19" t="s">
        <v>105</v>
      </c>
      <c r="D23" s="19"/>
      <c r="E23" s="19"/>
      <c r="F23" s="19" t="s">
        <v>106</v>
      </c>
      <c r="G23" s="19">
        <v>2</v>
      </c>
      <c r="I23" s="19" t="str">
        <f t="shared" si="2"/>
        <v>1908032303000000021</v>
      </c>
      <c r="J23" s="19" t="str">
        <f t="shared" si="1"/>
        <v>Inbox</v>
      </c>
      <c r="K23" s="19" t="str">
        <f t="shared" si="3"/>
        <v>null</v>
      </c>
      <c r="L23" s="19" t="str">
        <f t="shared" si="4"/>
        <v>production/inbox.html</v>
      </c>
      <c r="M23" s="19">
        <f t="shared" si="5"/>
        <v>2</v>
      </c>
      <c r="N23" s="19">
        <v>21</v>
      </c>
      <c r="O23" s="19" t="str">
        <f>IF(M23=0,"null",
    IF(M23=1,LOOKUP(1,0/($M$2:M22=0),$I$2:I22),
        IF(M23=2,LOOKUP(1,0/($M$2:M22=1),$I$2:I22),
            IF(M23=3,LOOKUP(1,0/($M$2:M22=2),$I$2:I22),"null")
        )
    )
)</f>
        <v>1908032303000000013</v>
      </c>
      <c r="P23" s="21" t="s">
        <v>180</v>
      </c>
      <c r="Q23" s="19" t="str">
        <f t="shared" si="6"/>
        <v>null</v>
      </c>
      <c r="S23" s="23" t="str">
        <f t="shared" si="7"/>
        <v>insert into  dn_permission(id,`name`,fa,url,lev,sort,parent_id,site_code,remark) values(</v>
      </c>
      <c r="T23" s="23" t="str">
        <f t="shared" si="8"/>
        <v>1908032303000000021,</v>
      </c>
      <c r="U23" s="23" t="str">
        <f t="shared" si="9"/>
        <v>'Inbox',</v>
      </c>
      <c r="V23" s="23" t="str">
        <f t="shared" si="10"/>
        <v>null,</v>
      </c>
      <c r="W23" s="23" t="str">
        <f t="shared" si="11"/>
        <v>'production/inbox.html',</v>
      </c>
      <c r="X23" s="23" t="str">
        <f t="shared" si="12"/>
        <v>2,</v>
      </c>
      <c r="Y23" s="23" t="str">
        <f t="shared" si="13"/>
        <v>21,</v>
      </c>
      <c r="Z23" s="23" t="str">
        <f t="shared" si="14"/>
        <v>1908032303000000013,</v>
      </c>
      <c r="AA23" s="23" t="str">
        <f t="shared" si="15"/>
        <v>'dubbo-nacos-consumer',</v>
      </c>
      <c r="AB23" s="23" t="str">
        <f t="shared" si="16"/>
        <v>null</v>
      </c>
      <c r="AC23" s="23" t="str">
        <f t="shared" si="17"/>
        <v>);</v>
      </c>
    </row>
    <row r="24" spans="1:29">
      <c r="A24" s="19"/>
      <c r="B24" s="19"/>
      <c r="C24" s="19" t="s">
        <v>107</v>
      </c>
      <c r="D24" s="19"/>
      <c r="E24" s="19"/>
      <c r="F24" s="19" t="s">
        <v>108</v>
      </c>
      <c r="G24" s="19">
        <v>2</v>
      </c>
      <c r="I24" s="19" t="str">
        <f t="shared" si="2"/>
        <v>1908032303000000022</v>
      </c>
      <c r="J24" s="19" t="str">
        <f t="shared" si="1"/>
        <v>Calendar</v>
      </c>
      <c r="K24" s="19" t="str">
        <f t="shared" si="3"/>
        <v>null</v>
      </c>
      <c r="L24" s="19" t="str">
        <f t="shared" si="4"/>
        <v>production/calendar.html</v>
      </c>
      <c r="M24" s="19">
        <f t="shared" si="5"/>
        <v>2</v>
      </c>
      <c r="N24" s="19">
        <v>22</v>
      </c>
      <c r="O24" s="19" t="str">
        <f>IF(M24=0,"null",
    IF(M24=1,LOOKUP(1,0/($M$2:M23=0),$I$2:I23),
        IF(M24=2,LOOKUP(1,0/($M$2:M23=1),$I$2:I23),
            IF(M24=3,LOOKUP(1,0/($M$2:M23=2),$I$2:I23),"null")
        )
    )
)</f>
        <v>1908032303000000013</v>
      </c>
      <c r="P24" s="21" t="s">
        <v>180</v>
      </c>
      <c r="Q24" s="19" t="str">
        <f t="shared" si="6"/>
        <v>null</v>
      </c>
      <c r="S24" s="23" t="str">
        <f t="shared" si="7"/>
        <v>insert into  dn_permission(id,`name`,fa,url,lev,sort,parent_id,site_code,remark) values(</v>
      </c>
      <c r="T24" s="23" t="str">
        <f t="shared" si="8"/>
        <v>1908032303000000022,</v>
      </c>
      <c r="U24" s="23" t="str">
        <f t="shared" si="9"/>
        <v>'Calendar',</v>
      </c>
      <c r="V24" s="23" t="str">
        <f t="shared" si="10"/>
        <v>null,</v>
      </c>
      <c r="W24" s="23" t="str">
        <f t="shared" si="11"/>
        <v>'production/calendar.html',</v>
      </c>
      <c r="X24" s="23" t="str">
        <f t="shared" si="12"/>
        <v>2,</v>
      </c>
      <c r="Y24" s="23" t="str">
        <f t="shared" si="13"/>
        <v>22,</v>
      </c>
      <c r="Z24" s="23" t="str">
        <f t="shared" si="14"/>
        <v>1908032303000000013,</v>
      </c>
      <c r="AA24" s="23" t="str">
        <f t="shared" si="15"/>
        <v>'dubbo-nacos-consumer',</v>
      </c>
      <c r="AB24" s="23" t="str">
        <f t="shared" si="16"/>
        <v>null</v>
      </c>
      <c r="AC24" s="23" t="str">
        <f t="shared" si="17"/>
        <v>);</v>
      </c>
    </row>
    <row r="25" spans="1:29">
      <c r="A25" s="19"/>
      <c r="B25" s="19" t="s">
        <v>109</v>
      </c>
      <c r="C25" s="19"/>
      <c r="D25" s="19"/>
      <c r="E25" s="19" t="s">
        <v>110</v>
      </c>
      <c r="F25" s="19"/>
      <c r="G25" s="19">
        <v>1</v>
      </c>
      <c r="I25" s="19" t="str">
        <f t="shared" si="2"/>
        <v>1908032303000000023</v>
      </c>
      <c r="J25" s="19" t="str">
        <f t="shared" si="1"/>
        <v>Tables</v>
      </c>
      <c r="K25" s="19" t="str">
        <f t="shared" si="3"/>
        <v>fa fa-table</v>
      </c>
      <c r="L25" s="19" t="str">
        <f t="shared" si="4"/>
        <v>null</v>
      </c>
      <c r="M25" s="19">
        <f t="shared" si="5"/>
        <v>1</v>
      </c>
      <c r="N25" s="19">
        <v>23</v>
      </c>
      <c r="O25" s="19" t="str">
        <f>IF(M25=0,"null",
    IF(M25=1,LOOKUP(1,0/($M$2:M24=0),$I$2:I24),
        IF(M25=2,LOOKUP(1,0/($M$2:M24=1),$I$2:I24),
            IF(M25=3,LOOKUP(1,0/($M$2:M24=2),$I$2:I24),"null")
        )
    )
)</f>
        <v>1908032303000000001</v>
      </c>
      <c r="P25" s="21" t="s">
        <v>180</v>
      </c>
      <c r="Q25" s="19" t="str">
        <f t="shared" si="6"/>
        <v>null</v>
      </c>
      <c r="S25" s="23" t="str">
        <f t="shared" si="7"/>
        <v>insert into  dn_permission(id,`name`,fa,url,lev,sort,parent_id,site_code,remark) values(</v>
      </c>
      <c r="T25" s="23" t="str">
        <f t="shared" si="8"/>
        <v>1908032303000000023,</v>
      </c>
      <c r="U25" s="23" t="str">
        <f t="shared" si="9"/>
        <v>'Tables',</v>
      </c>
      <c r="V25" s="23" t="str">
        <f t="shared" si="10"/>
        <v>'fa fa-table',</v>
      </c>
      <c r="W25" s="23" t="str">
        <f t="shared" si="11"/>
        <v>null,</v>
      </c>
      <c r="X25" s="23" t="str">
        <f t="shared" si="12"/>
        <v>1,</v>
      </c>
      <c r="Y25" s="23" t="str">
        <f t="shared" si="13"/>
        <v>23,</v>
      </c>
      <c r="Z25" s="23" t="str">
        <f t="shared" si="14"/>
        <v>1908032303000000001,</v>
      </c>
      <c r="AA25" s="23" t="str">
        <f t="shared" si="15"/>
        <v>'dubbo-nacos-consumer',</v>
      </c>
      <c r="AB25" s="23" t="str">
        <f t="shared" si="16"/>
        <v>null</v>
      </c>
      <c r="AC25" s="23" t="str">
        <f t="shared" si="17"/>
        <v>);</v>
      </c>
    </row>
    <row r="26" spans="1:29">
      <c r="A26" s="19"/>
      <c r="B26" s="19"/>
      <c r="C26" s="19" t="s">
        <v>109</v>
      </c>
      <c r="D26" s="19"/>
      <c r="E26" s="19"/>
      <c r="F26" s="19" t="s">
        <v>111</v>
      </c>
      <c r="G26" s="19">
        <v>2</v>
      </c>
      <c r="I26" s="19" t="str">
        <f t="shared" si="2"/>
        <v>1908032303000000024</v>
      </c>
      <c r="J26" s="19" t="str">
        <f t="shared" si="1"/>
        <v>Tables</v>
      </c>
      <c r="K26" s="19" t="str">
        <f t="shared" si="3"/>
        <v>null</v>
      </c>
      <c r="L26" s="19" t="str">
        <f t="shared" si="4"/>
        <v>production/tables.html</v>
      </c>
      <c r="M26" s="19">
        <f t="shared" si="5"/>
        <v>2</v>
      </c>
      <c r="N26" s="19">
        <v>24</v>
      </c>
      <c r="O26" s="19" t="str">
        <f>IF(M26=0,"null",
    IF(M26=1,LOOKUP(1,0/($M$2:M25=0),$I$2:I25),
        IF(M26=2,LOOKUP(1,0/($M$2:M25=1),$I$2:I25),
            IF(M26=3,LOOKUP(1,0/($M$2:M25=2),$I$2:I25),"null")
        )
    )
)</f>
        <v>1908032303000000023</v>
      </c>
      <c r="P26" s="21" t="s">
        <v>180</v>
      </c>
      <c r="Q26" s="19" t="str">
        <f t="shared" si="6"/>
        <v>null</v>
      </c>
      <c r="S26" s="23" t="str">
        <f t="shared" si="7"/>
        <v>insert into  dn_permission(id,`name`,fa,url,lev,sort,parent_id,site_code,remark) values(</v>
      </c>
      <c r="T26" s="23" t="str">
        <f t="shared" si="8"/>
        <v>1908032303000000024,</v>
      </c>
      <c r="U26" s="23" t="str">
        <f t="shared" si="9"/>
        <v>'Tables',</v>
      </c>
      <c r="V26" s="23" t="str">
        <f t="shared" si="10"/>
        <v>null,</v>
      </c>
      <c r="W26" s="23" t="str">
        <f t="shared" si="11"/>
        <v>'production/tables.html',</v>
      </c>
      <c r="X26" s="23" t="str">
        <f t="shared" si="12"/>
        <v>2,</v>
      </c>
      <c r="Y26" s="23" t="str">
        <f t="shared" si="13"/>
        <v>24,</v>
      </c>
      <c r="Z26" s="23" t="str">
        <f t="shared" si="14"/>
        <v>1908032303000000023,</v>
      </c>
      <c r="AA26" s="23" t="str">
        <f t="shared" si="15"/>
        <v>'dubbo-nacos-consumer',</v>
      </c>
      <c r="AB26" s="23" t="str">
        <f t="shared" si="16"/>
        <v>null</v>
      </c>
      <c r="AC26" s="23" t="str">
        <f t="shared" si="17"/>
        <v>);</v>
      </c>
    </row>
    <row r="27" spans="1:29">
      <c r="A27" s="19"/>
      <c r="B27" s="19"/>
      <c r="C27" s="19" t="s">
        <v>112</v>
      </c>
      <c r="D27" s="19"/>
      <c r="E27" s="19"/>
      <c r="F27" s="19" t="s">
        <v>113</v>
      </c>
      <c r="G27" s="19">
        <v>2</v>
      </c>
      <c r="I27" s="19" t="str">
        <f t="shared" si="2"/>
        <v>1908032303000000025</v>
      </c>
      <c r="J27" s="19" t="str">
        <f t="shared" si="1"/>
        <v>Tables Dynamic</v>
      </c>
      <c r="K27" s="19" t="str">
        <f t="shared" si="3"/>
        <v>null</v>
      </c>
      <c r="L27" s="19" t="str">
        <f t="shared" si="4"/>
        <v>production/tables_dynamic.html</v>
      </c>
      <c r="M27" s="19">
        <f t="shared" si="5"/>
        <v>2</v>
      </c>
      <c r="N27" s="19">
        <v>25</v>
      </c>
      <c r="O27" s="19" t="str">
        <f>IF(M27=0,"null",
    IF(M27=1,LOOKUP(1,0/($M$2:M26=0),$I$2:I26),
        IF(M27=2,LOOKUP(1,0/($M$2:M26=1),$I$2:I26),
            IF(M27=3,LOOKUP(1,0/($M$2:M26=2),$I$2:I26),"null")
        )
    )
)</f>
        <v>1908032303000000023</v>
      </c>
      <c r="P27" s="21" t="s">
        <v>180</v>
      </c>
      <c r="Q27" s="19" t="str">
        <f t="shared" si="6"/>
        <v>null</v>
      </c>
      <c r="S27" s="23" t="str">
        <f t="shared" si="7"/>
        <v>insert into  dn_permission(id,`name`,fa,url,lev,sort,parent_id,site_code,remark) values(</v>
      </c>
      <c r="T27" s="23" t="str">
        <f t="shared" si="8"/>
        <v>1908032303000000025,</v>
      </c>
      <c r="U27" s="23" t="str">
        <f t="shared" si="9"/>
        <v>'Tables Dynamic',</v>
      </c>
      <c r="V27" s="23" t="str">
        <f t="shared" si="10"/>
        <v>null,</v>
      </c>
      <c r="W27" s="23" t="str">
        <f t="shared" si="11"/>
        <v>'production/tables_dynamic.html',</v>
      </c>
      <c r="X27" s="23" t="str">
        <f t="shared" si="12"/>
        <v>2,</v>
      </c>
      <c r="Y27" s="23" t="str">
        <f t="shared" si="13"/>
        <v>25,</v>
      </c>
      <c r="Z27" s="23" t="str">
        <f t="shared" si="14"/>
        <v>1908032303000000023,</v>
      </c>
      <c r="AA27" s="23" t="str">
        <f t="shared" si="15"/>
        <v>'dubbo-nacos-consumer',</v>
      </c>
      <c r="AB27" s="23" t="str">
        <f t="shared" si="16"/>
        <v>null</v>
      </c>
      <c r="AC27" s="23" t="str">
        <f t="shared" si="17"/>
        <v>);</v>
      </c>
    </row>
    <row r="28" spans="1:29">
      <c r="A28" s="19"/>
      <c r="B28" s="19" t="s">
        <v>114</v>
      </c>
      <c r="C28" s="19"/>
      <c r="D28" s="19"/>
      <c r="E28" s="21" t="s">
        <v>115</v>
      </c>
      <c r="F28" s="19"/>
      <c r="G28" s="19">
        <v>1</v>
      </c>
      <c r="I28" s="19" t="str">
        <f t="shared" si="2"/>
        <v>1908032303000000026</v>
      </c>
      <c r="J28" s="19" t="str">
        <f t="shared" si="1"/>
        <v>Data Presentation</v>
      </c>
      <c r="K28" s="19" t="str">
        <f>IF(E28="","null",E28)</f>
        <v>fa fa-bar-chart-o</v>
      </c>
      <c r="L28" s="19" t="str">
        <f t="shared" si="4"/>
        <v>null</v>
      </c>
      <c r="M28" s="19">
        <f t="shared" si="5"/>
        <v>1</v>
      </c>
      <c r="N28" s="19">
        <v>26</v>
      </c>
      <c r="O28" s="19" t="str">
        <f>IF(M28=0,"null",
    IF(M28=1,LOOKUP(1,0/($M$2:M27=0),$I$2:I27),
        IF(M28=2,LOOKUP(1,0/($M$2:M27=1),$I$2:I27),
            IF(M28=3,LOOKUP(1,0/($M$2:M27=2),$I$2:I27),"null")
        )
    )
)</f>
        <v>1908032303000000001</v>
      </c>
      <c r="P28" s="21" t="s">
        <v>180</v>
      </c>
      <c r="Q28" s="19" t="str">
        <f t="shared" si="6"/>
        <v>null</v>
      </c>
      <c r="S28" s="23" t="str">
        <f t="shared" si="7"/>
        <v>insert into  dn_permission(id,`name`,fa,url,lev,sort,parent_id,site_code,remark) values(</v>
      </c>
      <c r="T28" s="23" t="str">
        <f t="shared" si="8"/>
        <v>1908032303000000026,</v>
      </c>
      <c r="U28" s="23" t="str">
        <f t="shared" si="9"/>
        <v>'Data Presentation',</v>
      </c>
      <c r="V28" s="23" t="str">
        <f t="shared" si="10"/>
        <v>'fa fa-bar-chart-o',</v>
      </c>
      <c r="W28" s="23" t="str">
        <f t="shared" si="11"/>
        <v>null,</v>
      </c>
      <c r="X28" s="23" t="str">
        <f t="shared" si="12"/>
        <v>1,</v>
      </c>
      <c r="Y28" s="23" t="str">
        <f t="shared" si="13"/>
        <v>26,</v>
      </c>
      <c r="Z28" s="23" t="str">
        <f t="shared" si="14"/>
        <v>1908032303000000001,</v>
      </c>
      <c r="AA28" s="23" t="str">
        <f t="shared" si="15"/>
        <v>'dubbo-nacos-consumer',</v>
      </c>
      <c r="AB28" s="23" t="str">
        <f t="shared" si="16"/>
        <v>null</v>
      </c>
      <c r="AC28" s="23" t="str">
        <f t="shared" si="17"/>
        <v>);</v>
      </c>
    </row>
    <row r="29" spans="1:29">
      <c r="A29" s="19"/>
      <c r="B29" s="19"/>
      <c r="C29" s="19" t="s">
        <v>116</v>
      </c>
      <c r="D29" s="19"/>
      <c r="E29" s="19"/>
      <c r="F29" s="19" t="s">
        <v>117</v>
      </c>
      <c r="G29" s="19">
        <v>2</v>
      </c>
      <c r="I29" s="19" t="str">
        <f t="shared" si="2"/>
        <v>1908032303000000027</v>
      </c>
      <c r="J29" s="19" t="str">
        <f t="shared" si="1"/>
        <v>Chart JS</v>
      </c>
      <c r="K29" s="19" t="str">
        <f t="shared" si="3"/>
        <v>null</v>
      </c>
      <c r="L29" s="19" t="str">
        <f t="shared" si="4"/>
        <v>production/chartjs.html</v>
      </c>
      <c r="M29" s="19">
        <f t="shared" si="5"/>
        <v>2</v>
      </c>
      <c r="N29" s="19">
        <v>27</v>
      </c>
      <c r="O29" s="19" t="str">
        <f>IF(M29=0,"null",
    IF(M29=1,LOOKUP(1,0/($M$2:M28=0),$I$2:I28),
        IF(M29=2,LOOKUP(1,0/($M$2:M28=1),$I$2:I28),
            IF(M29=3,LOOKUP(1,0/($M$2:M28=2),$I$2:I28),"null")
        )
    )
)</f>
        <v>1908032303000000026</v>
      </c>
      <c r="P29" s="21" t="s">
        <v>180</v>
      </c>
      <c r="Q29" s="19" t="str">
        <f t="shared" si="6"/>
        <v>null</v>
      </c>
      <c r="S29" s="23" t="str">
        <f t="shared" si="7"/>
        <v>insert into  dn_permission(id,`name`,fa,url,lev,sort,parent_id,site_code,remark) values(</v>
      </c>
      <c r="T29" s="23" t="str">
        <f t="shared" si="8"/>
        <v>1908032303000000027,</v>
      </c>
      <c r="U29" s="23" t="str">
        <f t="shared" si="9"/>
        <v>'Chart JS',</v>
      </c>
      <c r="V29" s="23" t="str">
        <f t="shared" si="10"/>
        <v>null,</v>
      </c>
      <c r="W29" s="23" t="str">
        <f t="shared" si="11"/>
        <v>'production/chartjs.html',</v>
      </c>
      <c r="X29" s="23" t="str">
        <f t="shared" si="12"/>
        <v>2,</v>
      </c>
      <c r="Y29" s="23" t="str">
        <f t="shared" si="13"/>
        <v>27,</v>
      </c>
      <c r="Z29" s="23" t="str">
        <f t="shared" si="14"/>
        <v>1908032303000000026,</v>
      </c>
      <c r="AA29" s="23" t="str">
        <f t="shared" si="15"/>
        <v>'dubbo-nacos-consumer',</v>
      </c>
      <c r="AB29" s="23" t="str">
        <f t="shared" si="16"/>
        <v>null</v>
      </c>
      <c r="AC29" s="23" t="str">
        <f t="shared" si="17"/>
        <v>);</v>
      </c>
    </row>
    <row r="30" spans="1:29">
      <c r="A30" s="19"/>
      <c r="B30" s="19"/>
      <c r="C30" s="19" t="s">
        <v>118</v>
      </c>
      <c r="D30" s="19"/>
      <c r="E30" s="19"/>
      <c r="F30" s="19" t="s">
        <v>119</v>
      </c>
      <c r="G30" s="19">
        <v>2</v>
      </c>
      <c r="I30" s="19" t="str">
        <f t="shared" si="2"/>
        <v>1908032303000000028</v>
      </c>
      <c r="J30" s="19" t="str">
        <f t="shared" si="1"/>
        <v>Chart JS2</v>
      </c>
      <c r="K30" s="19" t="str">
        <f t="shared" si="3"/>
        <v>null</v>
      </c>
      <c r="L30" s="19" t="str">
        <f t="shared" si="4"/>
        <v>production/chartjs2.html</v>
      </c>
      <c r="M30" s="19">
        <f t="shared" si="5"/>
        <v>2</v>
      </c>
      <c r="N30" s="19">
        <v>28</v>
      </c>
      <c r="O30" s="19" t="str">
        <f>IF(M30=0,"null",
    IF(M30=1,LOOKUP(1,0/($M$2:M29=0),$I$2:I29),
        IF(M30=2,LOOKUP(1,0/($M$2:M29=1),$I$2:I29),
            IF(M30=3,LOOKUP(1,0/($M$2:M29=2),$I$2:I29),"null")
        )
    )
)</f>
        <v>1908032303000000026</v>
      </c>
      <c r="P30" s="21" t="s">
        <v>180</v>
      </c>
      <c r="Q30" s="19" t="str">
        <f t="shared" si="6"/>
        <v>null</v>
      </c>
      <c r="S30" s="23" t="str">
        <f t="shared" si="7"/>
        <v>insert into  dn_permission(id,`name`,fa,url,lev,sort,parent_id,site_code,remark) values(</v>
      </c>
      <c r="T30" s="23" t="str">
        <f t="shared" si="8"/>
        <v>1908032303000000028,</v>
      </c>
      <c r="U30" s="23" t="str">
        <f t="shared" si="9"/>
        <v>'Chart JS2',</v>
      </c>
      <c r="V30" s="23" t="str">
        <f t="shared" si="10"/>
        <v>null,</v>
      </c>
      <c r="W30" s="23" t="str">
        <f t="shared" si="11"/>
        <v>'production/chartjs2.html',</v>
      </c>
      <c r="X30" s="23" t="str">
        <f t="shared" si="12"/>
        <v>2,</v>
      </c>
      <c r="Y30" s="23" t="str">
        <f t="shared" si="13"/>
        <v>28,</v>
      </c>
      <c r="Z30" s="23" t="str">
        <f t="shared" si="14"/>
        <v>1908032303000000026,</v>
      </c>
      <c r="AA30" s="23" t="str">
        <f t="shared" si="15"/>
        <v>'dubbo-nacos-consumer',</v>
      </c>
      <c r="AB30" s="23" t="str">
        <f t="shared" si="16"/>
        <v>null</v>
      </c>
      <c r="AC30" s="23" t="str">
        <f t="shared" si="17"/>
        <v>);</v>
      </c>
    </row>
    <row r="31" spans="1:29">
      <c r="A31" s="19"/>
      <c r="B31" s="19"/>
      <c r="C31" s="19" t="s">
        <v>120</v>
      </c>
      <c r="D31" s="19"/>
      <c r="E31" s="19"/>
      <c r="F31" s="19" t="s">
        <v>121</v>
      </c>
      <c r="G31" s="19">
        <v>2</v>
      </c>
      <c r="I31" s="19" t="str">
        <f t="shared" si="2"/>
        <v>1908032303000000029</v>
      </c>
      <c r="J31" s="19" t="str">
        <f t="shared" si="1"/>
        <v>Moris JS</v>
      </c>
      <c r="K31" s="19" t="str">
        <f t="shared" si="3"/>
        <v>null</v>
      </c>
      <c r="L31" s="19" t="str">
        <f t="shared" si="4"/>
        <v>production/morisjs.html</v>
      </c>
      <c r="M31" s="19">
        <f t="shared" si="5"/>
        <v>2</v>
      </c>
      <c r="N31" s="19">
        <v>29</v>
      </c>
      <c r="O31" s="19" t="str">
        <f>IF(M31=0,"null",
    IF(M31=1,LOOKUP(1,0/($M$2:M30=0),$I$2:I30),
        IF(M31=2,LOOKUP(1,0/($M$2:M30=1),$I$2:I30),
            IF(M31=3,LOOKUP(1,0/($M$2:M30=2),$I$2:I30),"null")
        )
    )
)</f>
        <v>1908032303000000026</v>
      </c>
      <c r="P31" s="21" t="s">
        <v>180</v>
      </c>
      <c r="Q31" s="19" t="str">
        <f t="shared" si="6"/>
        <v>null</v>
      </c>
      <c r="S31" s="23" t="str">
        <f t="shared" si="7"/>
        <v>insert into  dn_permission(id,`name`,fa,url,lev,sort,parent_id,site_code,remark) values(</v>
      </c>
      <c r="T31" s="23" t="str">
        <f t="shared" si="8"/>
        <v>1908032303000000029,</v>
      </c>
      <c r="U31" s="23" t="str">
        <f t="shared" si="9"/>
        <v>'Moris JS',</v>
      </c>
      <c r="V31" s="23" t="str">
        <f t="shared" si="10"/>
        <v>null,</v>
      </c>
      <c r="W31" s="23" t="str">
        <f t="shared" si="11"/>
        <v>'production/morisjs.html',</v>
      </c>
      <c r="X31" s="23" t="str">
        <f t="shared" si="12"/>
        <v>2,</v>
      </c>
      <c r="Y31" s="23" t="str">
        <f t="shared" si="13"/>
        <v>29,</v>
      </c>
      <c r="Z31" s="23" t="str">
        <f t="shared" si="14"/>
        <v>1908032303000000026,</v>
      </c>
      <c r="AA31" s="23" t="str">
        <f t="shared" si="15"/>
        <v>'dubbo-nacos-consumer',</v>
      </c>
      <c r="AB31" s="23" t="str">
        <f t="shared" si="16"/>
        <v>null</v>
      </c>
      <c r="AC31" s="23" t="str">
        <f t="shared" si="17"/>
        <v>);</v>
      </c>
    </row>
    <row r="32" spans="1:29">
      <c r="A32" s="19"/>
      <c r="B32" s="19"/>
      <c r="C32" s="19" t="s">
        <v>122</v>
      </c>
      <c r="D32" s="19"/>
      <c r="E32" s="19"/>
      <c r="F32" s="19" t="s">
        <v>123</v>
      </c>
      <c r="G32" s="19">
        <v>2</v>
      </c>
      <c r="I32" s="19" t="str">
        <f t="shared" si="2"/>
        <v>1908032303000000030</v>
      </c>
      <c r="J32" s="19" t="str">
        <f t="shared" si="1"/>
        <v>Echarts</v>
      </c>
      <c r="K32" s="19" t="str">
        <f t="shared" si="3"/>
        <v>null</v>
      </c>
      <c r="L32" s="19" t="str">
        <f t="shared" si="4"/>
        <v>production/echarts.html</v>
      </c>
      <c r="M32" s="19">
        <f t="shared" si="5"/>
        <v>2</v>
      </c>
      <c r="N32" s="19">
        <v>30</v>
      </c>
      <c r="O32" s="19" t="str">
        <f>IF(M32=0,"null",
    IF(M32=1,LOOKUP(1,0/($M$2:M31=0),$I$2:I31),
        IF(M32=2,LOOKUP(1,0/($M$2:M31=1),$I$2:I31),
            IF(M32=3,LOOKUP(1,0/($M$2:M31=2),$I$2:I31),"null")
        )
    )
)</f>
        <v>1908032303000000026</v>
      </c>
      <c r="P32" s="21" t="s">
        <v>180</v>
      </c>
      <c r="Q32" s="19" t="str">
        <f t="shared" si="6"/>
        <v>null</v>
      </c>
      <c r="S32" s="23" t="str">
        <f t="shared" si="7"/>
        <v>insert into  dn_permission(id,`name`,fa,url,lev,sort,parent_id,site_code,remark) values(</v>
      </c>
      <c r="T32" s="23" t="str">
        <f t="shared" si="8"/>
        <v>1908032303000000030,</v>
      </c>
      <c r="U32" s="23" t="str">
        <f t="shared" si="9"/>
        <v>'Echarts',</v>
      </c>
      <c r="V32" s="23" t="str">
        <f t="shared" si="10"/>
        <v>null,</v>
      </c>
      <c r="W32" s="23" t="str">
        <f t="shared" si="11"/>
        <v>'production/echarts.html',</v>
      </c>
      <c r="X32" s="23" t="str">
        <f t="shared" si="12"/>
        <v>2,</v>
      </c>
      <c r="Y32" s="23" t="str">
        <f t="shared" si="13"/>
        <v>30,</v>
      </c>
      <c r="Z32" s="23" t="str">
        <f t="shared" si="14"/>
        <v>1908032303000000026,</v>
      </c>
      <c r="AA32" s="23" t="str">
        <f t="shared" si="15"/>
        <v>'dubbo-nacos-consumer',</v>
      </c>
      <c r="AB32" s="23" t="str">
        <f t="shared" si="16"/>
        <v>null</v>
      </c>
      <c r="AC32" s="23" t="str">
        <f t="shared" si="17"/>
        <v>);</v>
      </c>
    </row>
    <row r="33" spans="1:29">
      <c r="A33" s="19"/>
      <c r="B33" s="19"/>
      <c r="C33" s="19" t="s">
        <v>124</v>
      </c>
      <c r="D33" s="19"/>
      <c r="E33" s="19"/>
      <c r="F33" s="19" t="s">
        <v>125</v>
      </c>
      <c r="G33" s="19">
        <v>2</v>
      </c>
      <c r="I33" s="19" t="str">
        <f t="shared" si="2"/>
        <v>1908032303000000031</v>
      </c>
      <c r="J33" s="19" t="str">
        <f t="shared" si="1"/>
        <v>Others Charts</v>
      </c>
      <c r="K33" s="19" t="str">
        <f t="shared" si="3"/>
        <v>null</v>
      </c>
      <c r="L33" s="19" t="str">
        <f t="shared" si="4"/>
        <v>production/other_charts.html</v>
      </c>
      <c r="M33" s="19">
        <f t="shared" si="5"/>
        <v>2</v>
      </c>
      <c r="N33" s="19">
        <v>31</v>
      </c>
      <c r="O33" s="19" t="str">
        <f>IF(M33=0,"null",
    IF(M33=1,LOOKUP(1,0/($M$2:M32=0),$I$2:I32),
        IF(M33=2,LOOKUP(1,0/($M$2:M32=1),$I$2:I32),
            IF(M33=3,LOOKUP(1,0/($M$2:M32=2),$I$2:I32),"null")
        )
    )
)</f>
        <v>1908032303000000026</v>
      </c>
      <c r="P33" s="21" t="s">
        <v>180</v>
      </c>
      <c r="Q33" s="19" t="str">
        <f t="shared" si="6"/>
        <v>null</v>
      </c>
      <c r="S33" s="23" t="str">
        <f t="shared" si="7"/>
        <v>insert into  dn_permission(id,`name`,fa,url,lev,sort,parent_id,site_code,remark) values(</v>
      </c>
      <c r="T33" s="23" t="str">
        <f t="shared" si="8"/>
        <v>1908032303000000031,</v>
      </c>
      <c r="U33" s="23" t="str">
        <f t="shared" si="9"/>
        <v>'Others Charts',</v>
      </c>
      <c r="V33" s="23" t="str">
        <f t="shared" si="10"/>
        <v>null,</v>
      </c>
      <c r="W33" s="23" t="str">
        <f t="shared" si="11"/>
        <v>'production/other_charts.html',</v>
      </c>
      <c r="X33" s="23" t="str">
        <f t="shared" si="12"/>
        <v>2,</v>
      </c>
      <c r="Y33" s="23" t="str">
        <f t="shared" si="13"/>
        <v>31,</v>
      </c>
      <c r="Z33" s="23" t="str">
        <f t="shared" si="14"/>
        <v>1908032303000000026,</v>
      </c>
      <c r="AA33" s="23" t="str">
        <f t="shared" si="15"/>
        <v>'dubbo-nacos-consumer',</v>
      </c>
      <c r="AB33" s="23" t="str">
        <f t="shared" si="16"/>
        <v>null</v>
      </c>
      <c r="AC33" s="23" t="str">
        <f t="shared" si="17"/>
        <v>);</v>
      </c>
    </row>
    <row r="34" spans="1:29">
      <c r="A34" s="19"/>
      <c r="B34" s="19" t="s">
        <v>126</v>
      </c>
      <c r="C34" s="19"/>
      <c r="D34" s="19"/>
      <c r="E34" s="19" t="s">
        <v>127</v>
      </c>
      <c r="F34" s="19"/>
      <c r="G34" s="19">
        <v>1</v>
      </c>
      <c r="I34" s="19" t="str">
        <f t="shared" si="2"/>
        <v>1908032303000000032</v>
      </c>
      <c r="J34" s="19" t="str">
        <f t="shared" si="1"/>
        <v>Layouts</v>
      </c>
      <c r="K34" s="19" t="str">
        <f t="shared" si="3"/>
        <v>fa fa-clone</v>
      </c>
      <c r="L34" s="19" t="str">
        <f t="shared" si="4"/>
        <v>null</v>
      </c>
      <c r="M34" s="19">
        <f t="shared" si="5"/>
        <v>1</v>
      </c>
      <c r="N34" s="19">
        <v>32</v>
      </c>
      <c r="O34" s="19" t="str">
        <f>IF(M34=0,"null",
    IF(M34=1,LOOKUP(1,0/($M$2:M33=0),$I$2:I33),
        IF(M34=2,LOOKUP(1,0/($M$2:M33=1),$I$2:I33),
            IF(M34=3,LOOKUP(1,0/($M$2:M33=2),$I$2:I33),"null")
        )
    )
)</f>
        <v>1908032303000000001</v>
      </c>
      <c r="P34" s="21" t="s">
        <v>180</v>
      </c>
      <c r="Q34" s="19" t="str">
        <f t="shared" si="6"/>
        <v>null</v>
      </c>
      <c r="S34" s="23" t="str">
        <f t="shared" si="7"/>
        <v>insert into  dn_permission(id,`name`,fa,url,lev,sort,parent_id,site_code,remark) values(</v>
      </c>
      <c r="T34" s="23" t="str">
        <f t="shared" si="8"/>
        <v>1908032303000000032,</v>
      </c>
      <c r="U34" s="23" t="str">
        <f t="shared" si="9"/>
        <v>'Layouts',</v>
      </c>
      <c r="V34" s="23" t="str">
        <f t="shared" si="10"/>
        <v>'fa fa-clone',</v>
      </c>
      <c r="W34" s="23" t="str">
        <f t="shared" si="11"/>
        <v>null,</v>
      </c>
      <c r="X34" s="23" t="str">
        <f t="shared" si="12"/>
        <v>1,</v>
      </c>
      <c r="Y34" s="23" t="str">
        <f t="shared" si="13"/>
        <v>32,</v>
      </c>
      <c r="Z34" s="23" t="str">
        <f t="shared" si="14"/>
        <v>1908032303000000001,</v>
      </c>
      <c r="AA34" s="23" t="str">
        <f t="shared" si="15"/>
        <v>'dubbo-nacos-consumer',</v>
      </c>
      <c r="AB34" s="23" t="str">
        <f t="shared" si="16"/>
        <v>null</v>
      </c>
      <c r="AC34" s="23" t="str">
        <f t="shared" si="17"/>
        <v>);</v>
      </c>
    </row>
    <row r="35" spans="1:29">
      <c r="A35" s="19"/>
      <c r="B35" s="19"/>
      <c r="C35" s="19" t="s">
        <v>128</v>
      </c>
      <c r="D35" s="19"/>
      <c r="E35" s="19"/>
      <c r="F35" s="19" t="s">
        <v>129</v>
      </c>
      <c r="G35" s="19">
        <v>2</v>
      </c>
      <c r="I35" s="19" t="str">
        <f t="shared" si="2"/>
        <v>1908032303000000033</v>
      </c>
      <c r="J35" s="19" t="str">
        <f t="shared" ref="J35:J58" si="18">A35&amp;B35&amp;C35&amp;D35</f>
        <v>Fixed Sidebar</v>
      </c>
      <c r="K35" s="19" t="str">
        <f t="shared" si="3"/>
        <v>null</v>
      </c>
      <c r="L35" s="19" t="str">
        <f t="shared" si="4"/>
        <v>production/fixed_sidebar.html</v>
      </c>
      <c r="M35" s="19">
        <f t="shared" si="5"/>
        <v>2</v>
      </c>
      <c r="N35" s="19">
        <v>33</v>
      </c>
      <c r="O35" s="19" t="str">
        <f>IF(M35=0,"null",
    IF(M35=1,LOOKUP(1,0/($M$2:M34=0),$I$2:I34),
        IF(M35=2,LOOKUP(1,0/($M$2:M34=1),$I$2:I34),
            IF(M35=3,LOOKUP(1,0/($M$2:M34=2),$I$2:I34),"null")
        )
    )
)</f>
        <v>1908032303000000032</v>
      </c>
      <c r="P35" s="21" t="s">
        <v>180</v>
      </c>
      <c r="Q35" s="19" t="str">
        <f t="shared" si="6"/>
        <v>null</v>
      </c>
      <c r="S35" s="23" t="str">
        <f t="shared" si="7"/>
        <v>insert into  dn_permission(id,`name`,fa,url,lev,sort,parent_id,site_code,remark) values(</v>
      </c>
      <c r="T35" s="23" t="str">
        <f t="shared" si="8"/>
        <v>1908032303000000033,</v>
      </c>
      <c r="U35" s="23" t="str">
        <f t="shared" si="9"/>
        <v>'Fixed Sidebar',</v>
      </c>
      <c r="V35" s="23" t="str">
        <f t="shared" si="10"/>
        <v>null,</v>
      </c>
      <c r="W35" s="23" t="str">
        <f t="shared" si="11"/>
        <v>'production/fixed_sidebar.html',</v>
      </c>
      <c r="X35" s="23" t="str">
        <f t="shared" si="12"/>
        <v>2,</v>
      </c>
      <c r="Y35" s="23" t="str">
        <f t="shared" si="13"/>
        <v>33,</v>
      </c>
      <c r="Z35" s="23" t="str">
        <f t="shared" si="14"/>
        <v>1908032303000000032,</v>
      </c>
      <c r="AA35" s="23" t="str">
        <f t="shared" si="15"/>
        <v>'dubbo-nacos-consumer',</v>
      </c>
      <c r="AB35" s="23" t="str">
        <f t="shared" si="16"/>
        <v>null</v>
      </c>
      <c r="AC35" s="23" t="str">
        <f t="shared" si="17"/>
        <v>);</v>
      </c>
    </row>
    <row r="36" spans="1:29">
      <c r="A36" s="19"/>
      <c r="B36" s="19"/>
      <c r="C36" s="19" t="s">
        <v>130</v>
      </c>
      <c r="D36" s="19"/>
      <c r="E36" s="19"/>
      <c r="F36" s="19" t="s">
        <v>131</v>
      </c>
      <c r="G36" s="19">
        <v>2</v>
      </c>
      <c r="I36" s="19" t="str">
        <f t="shared" si="2"/>
        <v>1908032303000000034</v>
      </c>
      <c r="J36" s="19" t="str">
        <f t="shared" si="18"/>
        <v>Fixed Footer</v>
      </c>
      <c r="K36" s="19" t="str">
        <f t="shared" si="3"/>
        <v>null</v>
      </c>
      <c r="L36" s="19" t="str">
        <f t="shared" si="4"/>
        <v>production/fixed_footer.html</v>
      </c>
      <c r="M36" s="19">
        <f t="shared" si="5"/>
        <v>2</v>
      </c>
      <c r="N36" s="19">
        <v>34</v>
      </c>
      <c r="O36" s="19" t="str">
        <f>IF(M36=0,"null",
    IF(M36=1,LOOKUP(1,0/($M$2:M35=0),$I$2:I35),
        IF(M36=2,LOOKUP(1,0/($M$2:M35=1),$I$2:I35),
            IF(M36=3,LOOKUP(1,0/($M$2:M35=2),$I$2:I35),"null")
        )
    )
)</f>
        <v>1908032303000000032</v>
      </c>
      <c r="P36" s="21" t="s">
        <v>180</v>
      </c>
      <c r="Q36" s="19" t="str">
        <f t="shared" si="6"/>
        <v>null</v>
      </c>
      <c r="S36" s="23" t="str">
        <f t="shared" si="7"/>
        <v>insert into  dn_permission(id,`name`,fa,url,lev,sort,parent_id,site_code,remark) values(</v>
      </c>
      <c r="T36" s="23" t="str">
        <f t="shared" si="8"/>
        <v>1908032303000000034,</v>
      </c>
      <c r="U36" s="23" t="str">
        <f t="shared" si="9"/>
        <v>'Fixed Footer',</v>
      </c>
      <c r="V36" s="23" t="str">
        <f t="shared" si="10"/>
        <v>null,</v>
      </c>
      <c r="W36" s="23" t="str">
        <f t="shared" si="11"/>
        <v>'production/fixed_footer.html',</v>
      </c>
      <c r="X36" s="23" t="str">
        <f t="shared" si="12"/>
        <v>2,</v>
      </c>
      <c r="Y36" s="23" t="str">
        <f t="shared" si="13"/>
        <v>34,</v>
      </c>
      <c r="Z36" s="23" t="str">
        <f t="shared" si="14"/>
        <v>1908032303000000032,</v>
      </c>
      <c r="AA36" s="23" t="str">
        <f t="shared" si="15"/>
        <v>'dubbo-nacos-consumer',</v>
      </c>
      <c r="AB36" s="23" t="str">
        <f t="shared" si="16"/>
        <v>null</v>
      </c>
      <c r="AC36" s="23" t="str">
        <f t="shared" si="17"/>
        <v>);</v>
      </c>
    </row>
    <row r="37" spans="1:29">
      <c r="A37" s="19" t="s">
        <v>132</v>
      </c>
      <c r="B37" s="19"/>
      <c r="C37" s="19"/>
      <c r="D37" s="19"/>
      <c r="E37" s="19"/>
      <c r="F37" s="19"/>
      <c r="G37" s="19">
        <v>0</v>
      </c>
      <c r="I37" s="19" t="str">
        <f t="shared" si="2"/>
        <v>1908032303000000035</v>
      </c>
      <c r="J37" s="19" t="str">
        <f t="shared" si="18"/>
        <v>LIVE  ON</v>
      </c>
      <c r="K37" s="19" t="str">
        <f t="shared" si="3"/>
        <v>null</v>
      </c>
      <c r="L37" s="19" t="str">
        <f t="shared" si="4"/>
        <v>null</v>
      </c>
      <c r="M37" s="19">
        <f t="shared" si="5"/>
        <v>0</v>
      </c>
      <c r="N37" s="19">
        <v>35</v>
      </c>
      <c r="O37" s="19" t="str">
        <f>IF(M37=0,"null",
    IF(M37=1,LOOKUP(1,0/($M$2:M36=0),$I$2:I36),
        IF(M37=2,LOOKUP(1,0/($M$2:M36=1),$I$2:I36),
            IF(M37=3,LOOKUP(1,0/($M$2:M36=2),$I$2:I36),"null")
        )
    )
)</f>
        <v>null</v>
      </c>
      <c r="P37" s="21" t="s">
        <v>180</v>
      </c>
      <c r="Q37" s="19" t="str">
        <f t="shared" si="6"/>
        <v>null</v>
      </c>
      <c r="S37" s="23" t="str">
        <f t="shared" si="7"/>
        <v>insert into  dn_permission(id,`name`,fa,url,lev,sort,parent_id,site_code,remark) values(</v>
      </c>
      <c r="T37" s="23" t="str">
        <f t="shared" si="8"/>
        <v>1908032303000000035,</v>
      </c>
      <c r="U37" s="23" t="str">
        <f t="shared" si="9"/>
        <v>'LIVE  ON',</v>
      </c>
      <c r="V37" s="23" t="str">
        <f t="shared" si="10"/>
        <v>null,</v>
      </c>
      <c r="W37" s="23" t="str">
        <f t="shared" si="11"/>
        <v>null,</v>
      </c>
      <c r="X37" s="23" t="str">
        <f t="shared" si="12"/>
        <v>0,</v>
      </c>
      <c r="Y37" s="23" t="str">
        <f t="shared" si="13"/>
        <v>35,</v>
      </c>
      <c r="Z37" s="23" t="str">
        <f t="shared" si="14"/>
        <v>null,</v>
      </c>
      <c r="AA37" s="23" t="str">
        <f t="shared" si="15"/>
        <v>'dubbo-nacos-consumer',</v>
      </c>
      <c r="AB37" s="23" t="str">
        <f t="shared" si="16"/>
        <v>null</v>
      </c>
      <c r="AC37" s="23" t="str">
        <f t="shared" si="17"/>
        <v>);</v>
      </c>
    </row>
    <row r="38" spans="1:29">
      <c r="A38" s="19"/>
      <c r="B38" s="19" t="s">
        <v>133</v>
      </c>
      <c r="C38" s="19"/>
      <c r="D38" s="19"/>
      <c r="E38" s="19" t="s">
        <v>134</v>
      </c>
      <c r="F38" s="19"/>
      <c r="G38" s="19">
        <v>1</v>
      </c>
      <c r="I38" s="19" t="str">
        <f t="shared" si="2"/>
        <v>1908032303000000036</v>
      </c>
      <c r="J38" s="19" t="str">
        <f t="shared" si="18"/>
        <v>Additional Pages</v>
      </c>
      <c r="K38" s="19" t="str">
        <f t="shared" si="3"/>
        <v>fa fa-bug</v>
      </c>
      <c r="L38" s="19" t="str">
        <f t="shared" si="4"/>
        <v>null</v>
      </c>
      <c r="M38" s="19">
        <f t="shared" si="5"/>
        <v>1</v>
      </c>
      <c r="N38" s="19">
        <v>36</v>
      </c>
      <c r="O38" s="19" t="str">
        <f>IF(M38=0,"null",
    IF(M38=1,LOOKUP(1,0/($M$2:M37=0),$I$2:I37),
        IF(M38=2,LOOKUP(1,0/($M$2:M37=1),$I$2:I37),
            IF(M38=3,LOOKUP(1,0/($M$2:M37=2),$I$2:I37),"null")
        )
    )
)</f>
        <v>1908032303000000035</v>
      </c>
      <c r="P38" s="21" t="s">
        <v>180</v>
      </c>
      <c r="Q38" s="19" t="str">
        <f t="shared" si="6"/>
        <v>null</v>
      </c>
      <c r="S38" s="23" t="str">
        <f t="shared" si="7"/>
        <v>insert into  dn_permission(id,`name`,fa,url,lev,sort,parent_id,site_code,remark) values(</v>
      </c>
      <c r="T38" s="23" t="str">
        <f t="shared" si="8"/>
        <v>1908032303000000036,</v>
      </c>
      <c r="U38" s="23" t="str">
        <f t="shared" si="9"/>
        <v>'Additional Pages',</v>
      </c>
      <c r="V38" s="23" t="str">
        <f t="shared" si="10"/>
        <v>'fa fa-bug',</v>
      </c>
      <c r="W38" s="23" t="str">
        <f t="shared" si="11"/>
        <v>null,</v>
      </c>
      <c r="X38" s="23" t="str">
        <f t="shared" si="12"/>
        <v>1,</v>
      </c>
      <c r="Y38" s="23" t="str">
        <f t="shared" si="13"/>
        <v>36,</v>
      </c>
      <c r="Z38" s="23" t="str">
        <f t="shared" si="14"/>
        <v>1908032303000000035,</v>
      </c>
      <c r="AA38" s="23" t="str">
        <f t="shared" si="15"/>
        <v>'dubbo-nacos-consumer',</v>
      </c>
      <c r="AB38" s="23" t="str">
        <f t="shared" si="16"/>
        <v>null</v>
      </c>
      <c r="AC38" s="23" t="str">
        <f t="shared" si="17"/>
        <v>);</v>
      </c>
    </row>
    <row r="39" spans="1:29">
      <c r="A39" s="19"/>
      <c r="B39" s="19"/>
      <c r="C39" s="19" t="s">
        <v>135</v>
      </c>
      <c r="D39" s="19"/>
      <c r="E39" s="19"/>
      <c r="F39" s="19" t="s">
        <v>136</v>
      </c>
      <c r="G39" s="19">
        <v>2</v>
      </c>
      <c r="I39" s="19" t="str">
        <f t="shared" si="2"/>
        <v>1908032303000000037</v>
      </c>
      <c r="J39" s="19" t="str">
        <f t="shared" si="18"/>
        <v>E-commerce</v>
      </c>
      <c r="K39" s="19" t="str">
        <f t="shared" si="3"/>
        <v>null</v>
      </c>
      <c r="L39" s="19" t="str">
        <f t="shared" si="4"/>
        <v>production/e_commerce.html</v>
      </c>
      <c r="M39" s="19">
        <f t="shared" si="5"/>
        <v>2</v>
      </c>
      <c r="N39" s="19">
        <v>37</v>
      </c>
      <c r="O39" s="19" t="str">
        <f>IF(M39=0,"null",
    IF(M39=1,LOOKUP(1,0/($M$2:M38=0),$I$2:I38),
        IF(M39=2,LOOKUP(1,0/($M$2:M38=1),$I$2:I38),
            IF(M39=3,LOOKUP(1,0/($M$2:M38=2),$I$2:I38),"null")
        )
    )
)</f>
        <v>1908032303000000036</v>
      </c>
      <c r="P39" s="21" t="s">
        <v>180</v>
      </c>
      <c r="Q39" s="19" t="str">
        <f t="shared" si="6"/>
        <v>null</v>
      </c>
      <c r="S39" s="23" t="str">
        <f t="shared" si="7"/>
        <v>insert into  dn_permission(id,`name`,fa,url,lev,sort,parent_id,site_code,remark) values(</v>
      </c>
      <c r="T39" s="23" t="str">
        <f t="shared" si="8"/>
        <v>1908032303000000037,</v>
      </c>
      <c r="U39" s="23" t="str">
        <f t="shared" si="9"/>
        <v>'E-commerce',</v>
      </c>
      <c r="V39" s="23" t="str">
        <f t="shared" si="10"/>
        <v>null,</v>
      </c>
      <c r="W39" s="23" t="str">
        <f t="shared" si="11"/>
        <v>'production/e_commerce.html',</v>
      </c>
      <c r="X39" s="23" t="str">
        <f t="shared" si="12"/>
        <v>2,</v>
      </c>
      <c r="Y39" s="23" t="str">
        <f t="shared" si="13"/>
        <v>37,</v>
      </c>
      <c r="Z39" s="23" t="str">
        <f t="shared" si="14"/>
        <v>1908032303000000036,</v>
      </c>
      <c r="AA39" s="23" t="str">
        <f t="shared" si="15"/>
        <v>'dubbo-nacos-consumer',</v>
      </c>
      <c r="AB39" s="23" t="str">
        <f t="shared" si="16"/>
        <v>null</v>
      </c>
      <c r="AC39" s="23" t="str">
        <f t="shared" si="17"/>
        <v>);</v>
      </c>
    </row>
    <row r="40" spans="1:29">
      <c r="A40" s="19"/>
      <c r="B40" s="19"/>
      <c r="C40" s="19" t="s">
        <v>137</v>
      </c>
      <c r="D40" s="19"/>
      <c r="E40" s="19"/>
      <c r="F40" s="19" t="s">
        <v>138</v>
      </c>
      <c r="G40" s="19">
        <v>2</v>
      </c>
      <c r="I40" s="19" t="str">
        <f t="shared" si="2"/>
        <v>1908032303000000038</v>
      </c>
      <c r="J40" s="19" t="str">
        <f t="shared" si="18"/>
        <v>Projects</v>
      </c>
      <c r="K40" s="19" t="str">
        <f t="shared" si="3"/>
        <v>null</v>
      </c>
      <c r="L40" s="19" t="str">
        <f t="shared" si="4"/>
        <v>production/projects.html</v>
      </c>
      <c r="M40" s="19">
        <f t="shared" si="5"/>
        <v>2</v>
      </c>
      <c r="N40" s="19">
        <v>38</v>
      </c>
      <c r="O40" s="19" t="str">
        <f>IF(M40=0,"null",
    IF(M40=1,LOOKUP(1,0/($M$2:M39=0),$I$2:I39),
        IF(M40=2,LOOKUP(1,0/($M$2:M39=1),$I$2:I39),
            IF(M40=3,LOOKUP(1,0/($M$2:M39=2),$I$2:I39),"null")
        )
    )
)</f>
        <v>1908032303000000036</v>
      </c>
      <c r="P40" s="21" t="s">
        <v>180</v>
      </c>
      <c r="Q40" s="19" t="str">
        <f t="shared" si="6"/>
        <v>null</v>
      </c>
      <c r="S40" s="23" t="str">
        <f t="shared" si="7"/>
        <v>insert into  dn_permission(id,`name`,fa,url,lev,sort,parent_id,site_code,remark) values(</v>
      </c>
      <c r="T40" s="23" t="str">
        <f t="shared" si="8"/>
        <v>1908032303000000038,</v>
      </c>
      <c r="U40" s="23" t="str">
        <f t="shared" si="9"/>
        <v>'Projects',</v>
      </c>
      <c r="V40" s="23" t="str">
        <f t="shared" si="10"/>
        <v>null,</v>
      </c>
      <c r="W40" s="23" t="str">
        <f t="shared" si="11"/>
        <v>'production/projects.html',</v>
      </c>
      <c r="X40" s="23" t="str">
        <f t="shared" si="12"/>
        <v>2,</v>
      </c>
      <c r="Y40" s="23" t="str">
        <f t="shared" si="13"/>
        <v>38,</v>
      </c>
      <c r="Z40" s="23" t="str">
        <f t="shared" si="14"/>
        <v>1908032303000000036,</v>
      </c>
      <c r="AA40" s="23" t="str">
        <f t="shared" si="15"/>
        <v>'dubbo-nacos-consumer',</v>
      </c>
      <c r="AB40" s="23" t="str">
        <f t="shared" si="16"/>
        <v>null</v>
      </c>
      <c r="AC40" s="23" t="str">
        <f t="shared" si="17"/>
        <v>);</v>
      </c>
    </row>
    <row r="41" spans="1:29">
      <c r="A41" s="19"/>
      <c r="B41" s="19"/>
      <c r="C41" s="19" t="s">
        <v>139</v>
      </c>
      <c r="D41" s="19"/>
      <c r="E41" s="19"/>
      <c r="F41" s="19" t="s">
        <v>140</v>
      </c>
      <c r="G41" s="19">
        <v>2</v>
      </c>
      <c r="I41" s="19" t="str">
        <f t="shared" si="2"/>
        <v>1908032303000000039</v>
      </c>
      <c r="J41" s="19" t="str">
        <f t="shared" si="18"/>
        <v>Project Detail</v>
      </c>
      <c r="K41" s="19" t="str">
        <f t="shared" si="3"/>
        <v>null</v>
      </c>
      <c r="L41" s="19" t="str">
        <f t="shared" si="4"/>
        <v>production/project_detail.html</v>
      </c>
      <c r="M41" s="19">
        <f t="shared" si="5"/>
        <v>2</v>
      </c>
      <c r="N41" s="19">
        <v>39</v>
      </c>
      <c r="O41" s="19" t="str">
        <f>IF(M41=0,"null",
    IF(M41=1,LOOKUP(1,0/($M$2:M40=0),$I$2:I40),
        IF(M41=2,LOOKUP(1,0/($M$2:M40=1),$I$2:I40),
            IF(M41=3,LOOKUP(1,0/($M$2:M40=2),$I$2:I40),"null")
        )
    )
)</f>
        <v>1908032303000000036</v>
      </c>
      <c r="P41" s="21" t="s">
        <v>180</v>
      </c>
      <c r="Q41" s="19" t="str">
        <f t="shared" si="6"/>
        <v>null</v>
      </c>
      <c r="S41" s="23" t="str">
        <f t="shared" si="7"/>
        <v>insert into  dn_permission(id,`name`,fa,url,lev,sort,parent_id,site_code,remark) values(</v>
      </c>
      <c r="T41" s="23" t="str">
        <f t="shared" si="8"/>
        <v>1908032303000000039,</v>
      </c>
      <c r="U41" s="23" t="str">
        <f t="shared" si="9"/>
        <v>'Project Detail',</v>
      </c>
      <c r="V41" s="23" t="str">
        <f t="shared" si="10"/>
        <v>null,</v>
      </c>
      <c r="W41" s="23" t="str">
        <f t="shared" si="11"/>
        <v>'production/project_detail.html',</v>
      </c>
      <c r="X41" s="23" t="str">
        <f t="shared" si="12"/>
        <v>2,</v>
      </c>
      <c r="Y41" s="23" t="str">
        <f t="shared" si="13"/>
        <v>39,</v>
      </c>
      <c r="Z41" s="23" t="str">
        <f t="shared" si="14"/>
        <v>1908032303000000036,</v>
      </c>
      <c r="AA41" s="23" t="str">
        <f t="shared" si="15"/>
        <v>'dubbo-nacos-consumer',</v>
      </c>
      <c r="AB41" s="23" t="str">
        <f t="shared" si="16"/>
        <v>null</v>
      </c>
      <c r="AC41" s="23" t="str">
        <f t="shared" si="17"/>
        <v>);</v>
      </c>
    </row>
    <row r="42" spans="1:29">
      <c r="A42" s="19"/>
      <c r="B42" s="19"/>
      <c r="C42" s="19" t="s">
        <v>141</v>
      </c>
      <c r="D42" s="19"/>
      <c r="E42" s="19"/>
      <c r="F42" s="19" t="s">
        <v>142</v>
      </c>
      <c r="G42" s="19">
        <v>2</v>
      </c>
      <c r="I42" s="19" t="str">
        <f t="shared" si="2"/>
        <v>1908032303000000040</v>
      </c>
      <c r="J42" s="19" t="str">
        <f t="shared" si="18"/>
        <v>Contacts</v>
      </c>
      <c r="K42" s="19" t="str">
        <f t="shared" si="3"/>
        <v>null</v>
      </c>
      <c r="L42" s="19" t="str">
        <f t="shared" si="4"/>
        <v>production/contacts.html</v>
      </c>
      <c r="M42" s="19">
        <f t="shared" si="5"/>
        <v>2</v>
      </c>
      <c r="N42" s="19">
        <v>40</v>
      </c>
      <c r="O42" s="19" t="str">
        <f>IF(M42=0,"null",
    IF(M42=1,LOOKUP(1,0/($M$2:M41=0),$I$2:I41),
        IF(M42=2,LOOKUP(1,0/($M$2:M41=1),$I$2:I41),
            IF(M42=3,LOOKUP(1,0/($M$2:M41=2),$I$2:I41),"null")
        )
    )
)</f>
        <v>1908032303000000036</v>
      </c>
      <c r="P42" s="21" t="s">
        <v>180</v>
      </c>
      <c r="Q42" s="19" t="str">
        <f t="shared" si="6"/>
        <v>null</v>
      </c>
      <c r="S42" s="23" t="str">
        <f t="shared" si="7"/>
        <v>insert into  dn_permission(id,`name`,fa,url,lev,sort,parent_id,site_code,remark) values(</v>
      </c>
      <c r="T42" s="23" t="str">
        <f t="shared" si="8"/>
        <v>1908032303000000040,</v>
      </c>
      <c r="U42" s="23" t="str">
        <f t="shared" si="9"/>
        <v>'Contacts',</v>
      </c>
      <c r="V42" s="23" t="str">
        <f t="shared" si="10"/>
        <v>null,</v>
      </c>
      <c r="W42" s="23" t="str">
        <f t="shared" si="11"/>
        <v>'production/contacts.html',</v>
      </c>
      <c r="X42" s="23" t="str">
        <f t="shared" si="12"/>
        <v>2,</v>
      </c>
      <c r="Y42" s="23" t="str">
        <f t="shared" si="13"/>
        <v>40,</v>
      </c>
      <c r="Z42" s="23" t="str">
        <f t="shared" si="14"/>
        <v>1908032303000000036,</v>
      </c>
      <c r="AA42" s="23" t="str">
        <f t="shared" si="15"/>
        <v>'dubbo-nacos-consumer',</v>
      </c>
      <c r="AB42" s="23" t="str">
        <f t="shared" si="16"/>
        <v>null</v>
      </c>
      <c r="AC42" s="23" t="str">
        <f t="shared" si="17"/>
        <v>);</v>
      </c>
    </row>
    <row r="43" spans="1:29">
      <c r="A43" s="19"/>
      <c r="B43" s="19"/>
      <c r="C43" s="19" t="s">
        <v>143</v>
      </c>
      <c r="D43" s="19"/>
      <c r="E43" s="19"/>
      <c r="F43" s="19" t="s">
        <v>144</v>
      </c>
      <c r="G43" s="19">
        <v>2</v>
      </c>
      <c r="I43" s="19" t="str">
        <f t="shared" si="2"/>
        <v>1908032303000000041</v>
      </c>
      <c r="J43" s="19" t="str">
        <f t="shared" si="18"/>
        <v>Profile</v>
      </c>
      <c r="K43" s="19" t="str">
        <f t="shared" si="3"/>
        <v>null</v>
      </c>
      <c r="L43" s="19" t="str">
        <f t="shared" si="4"/>
        <v>production/profile.html</v>
      </c>
      <c r="M43" s="19">
        <f t="shared" si="5"/>
        <v>2</v>
      </c>
      <c r="N43" s="19">
        <v>41</v>
      </c>
      <c r="O43" s="19" t="str">
        <f>IF(M43=0,"null",
    IF(M43=1,LOOKUP(1,0/($M$2:M42=0),$I$2:I42),
        IF(M43=2,LOOKUP(1,0/($M$2:M42=1),$I$2:I42),
            IF(M43=3,LOOKUP(1,0/($M$2:M42=2),$I$2:I42),"null")
        )
    )
)</f>
        <v>1908032303000000036</v>
      </c>
      <c r="P43" s="21" t="s">
        <v>180</v>
      </c>
      <c r="Q43" s="19" t="str">
        <f t="shared" si="6"/>
        <v>null</v>
      </c>
      <c r="S43" s="23" t="str">
        <f t="shared" si="7"/>
        <v>insert into  dn_permission(id,`name`,fa,url,lev,sort,parent_id,site_code,remark) values(</v>
      </c>
      <c r="T43" s="23" t="str">
        <f t="shared" si="8"/>
        <v>1908032303000000041,</v>
      </c>
      <c r="U43" s="23" t="str">
        <f t="shared" si="9"/>
        <v>'Profile',</v>
      </c>
      <c r="V43" s="23" t="str">
        <f t="shared" si="10"/>
        <v>null,</v>
      </c>
      <c r="W43" s="23" t="str">
        <f t="shared" si="11"/>
        <v>'production/profile.html',</v>
      </c>
      <c r="X43" s="23" t="str">
        <f t="shared" si="12"/>
        <v>2,</v>
      </c>
      <c r="Y43" s="23" t="str">
        <f t="shared" si="13"/>
        <v>41,</v>
      </c>
      <c r="Z43" s="23" t="str">
        <f t="shared" si="14"/>
        <v>1908032303000000036,</v>
      </c>
      <c r="AA43" s="23" t="str">
        <f t="shared" si="15"/>
        <v>'dubbo-nacos-consumer',</v>
      </c>
      <c r="AB43" s="23" t="str">
        <f t="shared" si="16"/>
        <v>null</v>
      </c>
      <c r="AC43" s="23" t="str">
        <f t="shared" si="17"/>
        <v>);</v>
      </c>
    </row>
    <row r="44" spans="1:29">
      <c r="A44" s="19"/>
      <c r="B44" s="19" t="s">
        <v>145</v>
      </c>
      <c r="C44" s="19"/>
      <c r="D44" s="19"/>
      <c r="E44" s="19" t="s">
        <v>146</v>
      </c>
      <c r="F44" s="19"/>
      <c r="G44" s="19">
        <v>1</v>
      </c>
      <c r="I44" s="19" t="str">
        <f t="shared" si="2"/>
        <v>1908032303000000042</v>
      </c>
      <c r="J44" s="19" t="str">
        <f t="shared" si="18"/>
        <v>Extras</v>
      </c>
      <c r="K44" s="19" t="str">
        <f t="shared" si="3"/>
        <v>fa fa-windows</v>
      </c>
      <c r="L44" s="19" t="str">
        <f t="shared" si="4"/>
        <v>null</v>
      </c>
      <c r="M44" s="19">
        <f t="shared" si="5"/>
        <v>1</v>
      </c>
      <c r="N44" s="19">
        <v>42</v>
      </c>
      <c r="O44" s="19" t="str">
        <f>IF(M44=0,"null",
    IF(M44=1,LOOKUP(1,0/($M$2:M43=0),$I$2:I43),
        IF(M44=2,LOOKUP(1,0/($M$2:M43=1),$I$2:I43),
            IF(M44=3,LOOKUP(1,0/($M$2:M43=2),$I$2:I43),"null")
        )
    )
)</f>
        <v>1908032303000000035</v>
      </c>
      <c r="P44" s="21" t="s">
        <v>180</v>
      </c>
      <c r="Q44" s="19" t="str">
        <f t="shared" si="6"/>
        <v>null</v>
      </c>
      <c r="S44" s="23" t="str">
        <f t="shared" si="7"/>
        <v>insert into  dn_permission(id,`name`,fa,url,lev,sort,parent_id,site_code,remark) values(</v>
      </c>
      <c r="T44" s="23" t="str">
        <f t="shared" si="8"/>
        <v>1908032303000000042,</v>
      </c>
      <c r="U44" s="23" t="str">
        <f t="shared" si="9"/>
        <v>'Extras',</v>
      </c>
      <c r="V44" s="23" t="str">
        <f t="shared" si="10"/>
        <v>'fa fa-windows',</v>
      </c>
      <c r="W44" s="23" t="str">
        <f t="shared" si="11"/>
        <v>null,</v>
      </c>
      <c r="X44" s="23" t="str">
        <f t="shared" si="12"/>
        <v>1,</v>
      </c>
      <c r="Y44" s="23" t="str">
        <f t="shared" si="13"/>
        <v>42,</v>
      </c>
      <c r="Z44" s="23" t="str">
        <f t="shared" si="14"/>
        <v>1908032303000000035,</v>
      </c>
      <c r="AA44" s="23" t="str">
        <f t="shared" si="15"/>
        <v>'dubbo-nacos-consumer',</v>
      </c>
      <c r="AB44" s="23" t="str">
        <f t="shared" si="16"/>
        <v>null</v>
      </c>
      <c r="AC44" s="23" t="str">
        <f t="shared" si="17"/>
        <v>);</v>
      </c>
    </row>
    <row r="45" spans="1:29">
      <c r="A45" s="19"/>
      <c r="B45" s="19"/>
      <c r="C45" s="19" t="s">
        <v>147</v>
      </c>
      <c r="D45" s="19"/>
      <c r="E45" s="19"/>
      <c r="F45" s="19" t="s">
        <v>148</v>
      </c>
      <c r="G45" s="19">
        <v>2</v>
      </c>
      <c r="I45" s="19" t="str">
        <f t="shared" si="2"/>
        <v>1908032303000000043</v>
      </c>
      <c r="J45" s="19" t="str">
        <f t="shared" si="18"/>
        <v>403  Error</v>
      </c>
      <c r="K45" s="19" t="str">
        <f t="shared" si="3"/>
        <v>null</v>
      </c>
      <c r="L45" s="19" t="str">
        <f t="shared" si="4"/>
        <v>production/page_403.html</v>
      </c>
      <c r="M45" s="19">
        <f t="shared" si="5"/>
        <v>2</v>
      </c>
      <c r="N45" s="19">
        <v>43</v>
      </c>
      <c r="O45" s="19" t="str">
        <f>IF(M45=0,"null",
    IF(M45=1,LOOKUP(1,0/($M$2:M44=0),$I$2:I44),
        IF(M45=2,LOOKUP(1,0/($M$2:M44=1),$I$2:I44),
            IF(M45=3,LOOKUP(1,0/($M$2:M44=2),$I$2:I44),"null")
        )
    )
)</f>
        <v>1908032303000000042</v>
      </c>
      <c r="P45" s="21" t="s">
        <v>180</v>
      </c>
      <c r="Q45" s="19" t="str">
        <f t="shared" si="6"/>
        <v>null</v>
      </c>
      <c r="S45" s="23" t="str">
        <f t="shared" si="7"/>
        <v>insert into  dn_permission(id,`name`,fa,url,lev,sort,parent_id,site_code,remark) values(</v>
      </c>
      <c r="T45" s="23" t="str">
        <f t="shared" si="8"/>
        <v>1908032303000000043,</v>
      </c>
      <c r="U45" s="23" t="str">
        <f t="shared" si="9"/>
        <v>'403  Error',</v>
      </c>
      <c r="V45" s="23" t="str">
        <f t="shared" si="10"/>
        <v>null,</v>
      </c>
      <c r="W45" s="23" t="str">
        <f t="shared" si="11"/>
        <v>'production/page_403.html',</v>
      </c>
      <c r="X45" s="23" t="str">
        <f t="shared" si="12"/>
        <v>2,</v>
      </c>
      <c r="Y45" s="23" t="str">
        <f t="shared" si="13"/>
        <v>43,</v>
      </c>
      <c r="Z45" s="23" t="str">
        <f t="shared" si="14"/>
        <v>1908032303000000042,</v>
      </c>
      <c r="AA45" s="23" t="str">
        <f t="shared" si="15"/>
        <v>'dubbo-nacos-consumer',</v>
      </c>
      <c r="AB45" s="23" t="str">
        <f t="shared" si="16"/>
        <v>null</v>
      </c>
      <c r="AC45" s="23" t="str">
        <f t="shared" si="17"/>
        <v>);</v>
      </c>
    </row>
    <row r="46" spans="1:29">
      <c r="A46" s="19"/>
      <c r="B46" s="19"/>
      <c r="C46" s="19" t="s">
        <v>149</v>
      </c>
      <c r="D46" s="19"/>
      <c r="E46" s="19"/>
      <c r="F46" s="19" t="s">
        <v>150</v>
      </c>
      <c r="G46" s="19">
        <v>2</v>
      </c>
      <c r="I46" s="19" t="str">
        <f t="shared" si="2"/>
        <v>1908032303000000044</v>
      </c>
      <c r="J46" s="19" t="str">
        <f t="shared" si="18"/>
        <v>404 Error</v>
      </c>
      <c r="K46" s="19" t="str">
        <f t="shared" si="3"/>
        <v>null</v>
      </c>
      <c r="L46" s="19" t="str">
        <f t="shared" si="4"/>
        <v>production/page_404.html</v>
      </c>
      <c r="M46" s="19">
        <f t="shared" si="5"/>
        <v>2</v>
      </c>
      <c r="N46" s="19">
        <v>44</v>
      </c>
      <c r="O46" s="19" t="str">
        <f>IF(M46=0,"null",
    IF(M46=1,LOOKUP(1,0/($M$2:M45=0),$I$2:I45),
        IF(M46=2,LOOKUP(1,0/($M$2:M45=1),$I$2:I45),
            IF(M46=3,LOOKUP(1,0/($M$2:M45=2),$I$2:I45),"null")
        )
    )
)</f>
        <v>1908032303000000042</v>
      </c>
      <c r="P46" s="21" t="s">
        <v>180</v>
      </c>
      <c r="Q46" s="19" t="str">
        <f t="shared" si="6"/>
        <v>null</v>
      </c>
      <c r="S46" s="23" t="str">
        <f t="shared" si="7"/>
        <v>insert into  dn_permission(id,`name`,fa,url,lev,sort,parent_id,site_code,remark) values(</v>
      </c>
      <c r="T46" s="23" t="str">
        <f t="shared" si="8"/>
        <v>1908032303000000044,</v>
      </c>
      <c r="U46" s="23" t="str">
        <f t="shared" si="9"/>
        <v>'404 Error',</v>
      </c>
      <c r="V46" s="23" t="str">
        <f t="shared" si="10"/>
        <v>null,</v>
      </c>
      <c r="W46" s="23" t="str">
        <f t="shared" si="11"/>
        <v>'production/page_404.html',</v>
      </c>
      <c r="X46" s="23" t="str">
        <f t="shared" si="12"/>
        <v>2,</v>
      </c>
      <c r="Y46" s="23" t="str">
        <f t="shared" si="13"/>
        <v>44,</v>
      </c>
      <c r="Z46" s="23" t="str">
        <f t="shared" si="14"/>
        <v>1908032303000000042,</v>
      </c>
      <c r="AA46" s="23" t="str">
        <f t="shared" si="15"/>
        <v>'dubbo-nacos-consumer',</v>
      </c>
      <c r="AB46" s="23" t="str">
        <f t="shared" si="16"/>
        <v>null</v>
      </c>
      <c r="AC46" s="23" t="str">
        <f t="shared" si="17"/>
        <v>);</v>
      </c>
    </row>
    <row r="47" spans="1:29">
      <c r="A47" s="19"/>
      <c r="B47" s="19"/>
      <c r="C47" s="19" t="s">
        <v>151</v>
      </c>
      <c r="D47" s="19"/>
      <c r="E47" s="19"/>
      <c r="F47" s="19" t="s">
        <v>152</v>
      </c>
      <c r="G47" s="19">
        <v>2</v>
      </c>
      <c r="I47" s="19" t="str">
        <f t="shared" si="2"/>
        <v>1908032303000000045</v>
      </c>
      <c r="J47" s="19" t="str">
        <f t="shared" si="18"/>
        <v>500 Error</v>
      </c>
      <c r="K47" s="19" t="str">
        <f t="shared" si="3"/>
        <v>null</v>
      </c>
      <c r="L47" s="19" t="str">
        <f t="shared" si="4"/>
        <v>production/page_500.html</v>
      </c>
      <c r="M47" s="19">
        <f t="shared" si="5"/>
        <v>2</v>
      </c>
      <c r="N47" s="19">
        <v>45</v>
      </c>
      <c r="O47" s="19" t="str">
        <f>IF(M47=0,"null",
    IF(M47=1,LOOKUP(1,0/($M$2:M46=0),$I$2:I46),
        IF(M47=2,LOOKUP(1,0/($M$2:M46=1),$I$2:I46),
            IF(M47=3,LOOKUP(1,0/($M$2:M46=2),$I$2:I46),"null")
        )
    )
)</f>
        <v>1908032303000000042</v>
      </c>
      <c r="P47" s="21" t="s">
        <v>180</v>
      </c>
      <c r="Q47" s="19" t="str">
        <f t="shared" si="6"/>
        <v>null</v>
      </c>
      <c r="S47" s="23" t="str">
        <f t="shared" si="7"/>
        <v>insert into  dn_permission(id,`name`,fa,url,lev,sort,parent_id,site_code,remark) values(</v>
      </c>
      <c r="T47" s="23" t="str">
        <f t="shared" si="8"/>
        <v>1908032303000000045,</v>
      </c>
      <c r="U47" s="23" t="str">
        <f t="shared" si="9"/>
        <v>'500 Error',</v>
      </c>
      <c r="V47" s="23" t="str">
        <f t="shared" si="10"/>
        <v>null,</v>
      </c>
      <c r="W47" s="23" t="str">
        <f t="shared" si="11"/>
        <v>'production/page_500.html',</v>
      </c>
      <c r="X47" s="23" t="str">
        <f t="shared" si="12"/>
        <v>2,</v>
      </c>
      <c r="Y47" s="23" t="str">
        <f t="shared" si="13"/>
        <v>45,</v>
      </c>
      <c r="Z47" s="23" t="str">
        <f t="shared" si="14"/>
        <v>1908032303000000042,</v>
      </c>
      <c r="AA47" s="23" t="str">
        <f t="shared" si="15"/>
        <v>'dubbo-nacos-consumer',</v>
      </c>
      <c r="AB47" s="23" t="str">
        <f t="shared" si="16"/>
        <v>null</v>
      </c>
      <c r="AC47" s="23" t="str">
        <f t="shared" si="17"/>
        <v>);</v>
      </c>
    </row>
    <row r="48" spans="1:29">
      <c r="A48" s="19"/>
      <c r="B48" s="19"/>
      <c r="C48" s="19" t="s">
        <v>153</v>
      </c>
      <c r="D48" s="19"/>
      <c r="E48" s="19"/>
      <c r="F48" s="19" t="s">
        <v>154</v>
      </c>
      <c r="G48" s="19">
        <v>2</v>
      </c>
      <c r="I48" s="19" t="str">
        <f t="shared" si="2"/>
        <v>1908032303000000046</v>
      </c>
      <c r="J48" s="19" t="str">
        <f t="shared" si="18"/>
        <v>Plain Page</v>
      </c>
      <c r="K48" s="19" t="str">
        <f t="shared" si="3"/>
        <v>null</v>
      </c>
      <c r="L48" s="19" t="str">
        <f t="shared" si="4"/>
        <v>production/plain_page.html</v>
      </c>
      <c r="M48" s="19">
        <f t="shared" si="5"/>
        <v>2</v>
      </c>
      <c r="N48" s="19">
        <v>46</v>
      </c>
      <c r="O48" s="19" t="str">
        <f>IF(M48=0,"null",
    IF(M48=1,LOOKUP(1,0/($M$2:M47=0),$I$2:I47),
        IF(M48=2,LOOKUP(1,0/($M$2:M47=1),$I$2:I47),
            IF(M48=3,LOOKUP(1,0/($M$2:M47=2),$I$2:I47),"null")
        )
    )
)</f>
        <v>1908032303000000042</v>
      </c>
      <c r="P48" s="21" t="s">
        <v>180</v>
      </c>
      <c r="Q48" s="19" t="str">
        <f t="shared" si="6"/>
        <v>null</v>
      </c>
      <c r="S48" s="23" t="str">
        <f t="shared" si="7"/>
        <v>insert into  dn_permission(id,`name`,fa,url,lev,sort,parent_id,site_code,remark) values(</v>
      </c>
      <c r="T48" s="23" t="str">
        <f t="shared" si="8"/>
        <v>1908032303000000046,</v>
      </c>
      <c r="U48" s="23" t="str">
        <f t="shared" si="9"/>
        <v>'Plain Page',</v>
      </c>
      <c r="V48" s="23" t="str">
        <f t="shared" si="10"/>
        <v>null,</v>
      </c>
      <c r="W48" s="23" t="str">
        <f t="shared" si="11"/>
        <v>'production/plain_page.html',</v>
      </c>
      <c r="X48" s="23" t="str">
        <f t="shared" si="12"/>
        <v>2,</v>
      </c>
      <c r="Y48" s="23" t="str">
        <f t="shared" si="13"/>
        <v>46,</v>
      </c>
      <c r="Z48" s="23" t="str">
        <f t="shared" si="14"/>
        <v>1908032303000000042,</v>
      </c>
      <c r="AA48" s="23" t="str">
        <f t="shared" si="15"/>
        <v>'dubbo-nacos-consumer',</v>
      </c>
      <c r="AB48" s="23" t="str">
        <f t="shared" si="16"/>
        <v>null</v>
      </c>
      <c r="AC48" s="23" t="str">
        <f t="shared" si="17"/>
        <v>);</v>
      </c>
    </row>
    <row r="49" spans="1:29">
      <c r="A49" s="19"/>
      <c r="B49" s="19"/>
      <c r="C49" s="19" t="s">
        <v>155</v>
      </c>
      <c r="D49" s="19"/>
      <c r="E49" s="19"/>
      <c r="F49" s="19" t="s">
        <v>156</v>
      </c>
      <c r="G49" s="19">
        <v>2</v>
      </c>
      <c r="I49" s="19" t="str">
        <f t="shared" si="2"/>
        <v>1908032303000000047</v>
      </c>
      <c r="J49" s="19" t="str">
        <f t="shared" si="18"/>
        <v>Login Page</v>
      </c>
      <c r="K49" s="19" t="str">
        <f t="shared" si="3"/>
        <v>null</v>
      </c>
      <c r="L49" s="19" t="str">
        <f t="shared" si="4"/>
        <v>production/login.html</v>
      </c>
      <c r="M49" s="19">
        <f t="shared" si="5"/>
        <v>2</v>
      </c>
      <c r="N49" s="19">
        <v>47</v>
      </c>
      <c r="O49" s="19" t="str">
        <f>IF(M49=0,"null",
    IF(M49=1,LOOKUP(1,0/($M$2:M48=0),$I$2:I48),
        IF(M49=2,LOOKUP(1,0/($M$2:M48=1),$I$2:I48),
            IF(M49=3,LOOKUP(1,0/($M$2:M48=2),$I$2:I48),"null")
        )
    )
)</f>
        <v>1908032303000000042</v>
      </c>
      <c r="P49" s="21" t="s">
        <v>180</v>
      </c>
      <c r="Q49" s="19" t="str">
        <f t="shared" si="6"/>
        <v>null</v>
      </c>
      <c r="S49" s="23" t="str">
        <f t="shared" si="7"/>
        <v>insert into  dn_permission(id,`name`,fa,url,lev,sort,parent_id,site_code,remark) values(</v>
      </c>
      <c r="T49" s="23" t="str">
        <f t="shared" si="8"/>
        <v>1908032303000000047,</v>
      </c>
      <c r="U49" s="23" t="str">
        <f t="shared" si="9"/>
        <v>'Login Page',</v>
      </c>
      <c r="V49" s="23" t="str">
        <f t="shared" si="10"/>
        <v>null,</v>
      </c>
      <c r="W49" s="23" t="str">
        <f t="shared" si="11"/>
        <v>'production/login.html',</v>
      </c>
      <c r="X49" s="23" t="str">
        <f t="shared" si="12"/>
        <v>2,</v>
      </c>
      <c r="Y49" s="23" t="str">
        <f t="shared" si="13"/>
        <v>47,</v>
      </c>
      <c r="Z49" s="23" t="str">
        <f t="shared" si="14"/>
        <v>1908032303000000042,</v>
      </c>
      <c r="AA49" s="23" t="str">
        <f t="shared" si="15"/>
        <v>'dubbo-nacos-consumer',</v>
      </c>
      <c r="AB49" s="23" t="str">
        <f t="shared" si="16"/>
        <v>null</v>
      </c>
      <c r="AC49" s="23" t="str">
        <f t="shared" si="17"/>
        <v>);</v>
      </c>
    </row>
    <row r="50" spans="1:29">
      <c r="A50" s="19"/>
      <c r="B50" s="19"/>
      <c r="C50" s="19" t="s">
        <v>157</v>
      </c>
      <c r="D50" s="19"/>
      <c r="E50" s="19"/>
      <c r="F50" s="19" t="s">
        <v>158</v>
      </c>
      <c r="G50" s="19">
        <v>2</v>
      </c>
      <c r="I50" s="19" t="str">
        <f t="shared" si="2"/>
        <v>1908032303000000048</v>
      </c>
      <c r="J50" s="19" t="str">
        <f t="shared" si="18"/>
        <v>Pricing Tables</v>
      </c>
      <c r="K50" s="19" t="str">
        <f t="shared" si="3"/>
        <v>null</v>
      </c>
      <c r="L50" s="19" t="str">
        <f t="shared" si="4"/>
        <v>production/pricing_tables.html</v>
      </c>
      <c r="M50" s="19">
        <f t="shared" si="5"/>
        <v>2</v>
      </c>
      <c r="N50" s="19">
        <v>48</v>
      </c>
      <c r="O50" s="19" t="str">
        <f>IF(M50=0,"null",
    IF(M50=1,LOOKUP(1,0/($M$2:M49=0),$I$2:I49),
        IF(M50=2,LOOKUP(1,0/($M$2:M49=1),$I$2:I49),
            IF(M50=3,LOOKUP(1,0/($M$2:M49=2),$I$2:I49),"null")
        )
    )
)</f>
        <v>1908032303000000042</v>
      </c>
      <c r="P50" s="21" t="s">
        <v>180</v>
      </c>
      <c r="Q50" s="19" t="str">
        <f t="shared" si="6"/>
        <v>null</v>
      </c>
      <c r="S50" s="23" t="str">
        <f t="shared" si="7"/>
        <v>insert into  dn_permission(id,`name`,fa,url,lev,sort,parent_id,site_code,remark) values(</v>
      </c>
      <c r="T50" s="23" t="str">
        <f t="shared" si="8"/>
        <v>1908032303000000048,</v>
      </c>
      <c r="U50" s="23" t="str">
        <f t="shared" si="9"/>
        <v>'Pricing Tables',</v>
      </c>
      <c r="V50" s="23" t="str">
        <f t="shared" si="10"/>
        <v>null,</v>
      </c>
      <c r="W50" s="23" t="str">
        <f t="shared" si="11"/>
        <v>'production/pricing_tables.html',</v>
      </c>
      <c r="X50" s="23" t="str">
        <f t="shared" si="12"/>
        <v>2,</v>
      </c>
      <c r="Y50" s="23" t="str">
        <f t="shared" si="13"/>
        <v>48,</v>
      </c>
      <c r="Z50" s="23" t="str">
        <f t="shared" si="14"/>
        <v>1908032303000000042,</v>
      </c>
      <c r="AA50" s="23" t="str">
        <f t="shared" si="15"/>
        <v>'dubbo-nacos-consumer',</v>
      </c>
      <c r="AB50" s="23" t="str">
        <f t="shared" si="16"/>
        <v>null</v>
      </c>
      <c r="AC50" s="23" t="str">
        <f t="shared" si="17"/>
        <v>);</v>
      </c>
    </row>
    <row r="51" spans="1:29">
      <c r="A51" s="19"/>
      <c r="B51" s="19" t="s">
        <v>159</v>
      </c>
      <c r="C51" s="19"/>
      <c r="D51" s="19"/>
      <c r="E51" s="19" t="s">
        <v>160</v>
      </c>
      <c r="F51" s="19"/>
      <c r="G51" s="19">
        <v>1</v>
      </c>
      <c r="I51" s="19" t="str">
        <f t="shared" si="2"/>
        <v>1908032303000000049</v>
      </c>
      <c r="J51" s="19" t="str">
        <f t="shared" si="18"/>
        <v>Multilevel Menu</v>
      </c>
      <c r="K51" s="19" t="str">
        <f t="shared" si="3"/>
        <v>fa fa-sitemap</v>
      </c>
      <c r="L51" s="19" t="str">
        <f t="shared" si="4"/>
        <v>null</v>
      </c>
      <c r="M51" s="19">
        <f t="shared" si="5"/>
        <v>1</v>
      </c>
      <c r="N51" s="19">
        <v>49</v>
      </c>
      <c r="O51" s="19" t="str">
        <f>IF(M51=0,"null",
    IF(M51=1,LOOKUP(1,0/($M$2:M50=0),$I$2:I50),
        IF(M51=2,LOOKUP(1,0/($M$2:M50=1),$I$2:I50),
            IF(M51=3,LOOKUP(1,0/($M$2:M50=2),$I$2:I50),"null")
        )
    )
)</f>
        <v>1908032303000000035</v>
      </c>
      <c r="P51" s="21" t="s">
        <v>180</v>
      </c>
      <c r="Q51" s="19" t="str">
        <f t="shared" si="6"/>
        <v>null</v>
      </c>
      <c r="S51" s="23" t="str">
        <f t="shared" si="7"/>
        <v>insert into  dn_permission(id,`name`,fa,url,lev,sort,parent_id,site_code,remark) values(</v>
      </c>
      <c r="T51" s="23" t="str">
        <f t="shared" si="8"/>
        <v>1908032303000000049,</v>
      </c>
      <c r="U51" s="23" t="str">
        <f t="shared" si="9"/>
        <v>'Multilevel Menu',</v>
      </c>
      <c r="V51" s="23" t="str">
        <f t="shared" si="10"/>
        <v>'fa fa-sitemap',</v>
      </c>
      <c r="W51" s="23" t="str">
        <f t="shared" si="11"/>
        <v>null,</v>
      </c>
      <c r="X51" s="23" t="str">
        <f t="shared" si="12"/>
        <v>1,</v>
      </c>
      <c r="Y51" s="23" t="str">
        <f t="shared" si="13"/>
        <v>49,</v>
      </c>
      <c r="Z51" s="23" t="str">
        <f t="shared" si="14"/>
        <v>1908032303000000035,</v>
      </c>
      <c r="AA51" s="23" t="str">
        <f t="shared" si="15"/>
        <v>'dubbo-nacos-consumer',</v>
      </c>
      <c r="AB51" s="23" t="str">
        <f t="shared" si="16"/>
        <v>null</v>
      </c>
      <c r="AC51" s="23" t="str">
        <f t="shared" si="17"/>
        <v>);</v>
      </c>
    </row>
    <row r="52" spans="1:29">
      <c r="A52" s="19"/>
      <c r="B52" s="19"/>
      <c r="C52" s="19" t="s">
        <v>161</v>
      </c>
      <c r="D52" s="19"/>
      <c r="E52" s="19"/>
      <c r="F52" s="19" t="s">
        <v>162</v>
      </c>
      <c r="G52" s="19">
        <v>2</v>
      </c>
      <c r="I52" s="19" t="str">
        <f t="shared" si="2"/>
        <v>1908032303000000050</v>
      </c>
      <c r="J52" s="19" t="str">
        <f t="shared" si="18"/>
        <v>Level  One</v>
      </c>
      <c r="K52" s="19" t="str">
        <f t="shared" si="3"/>
        <v>null</v>
      </c>
      <c r="L52" s="19" t="str">
        <f t="shared" si="4"/>
        <v>pricing_tables.html#level1_1</v>
      </c>
      <c r="M52" s="19">
        <f t="shared" si="5"/>
        <v>2</v>
      </c>
      <c r="N52" s="19">
        <v>50</v>
      </c>
      <c r="O52" s="19" t="str">
        <f>IF(M52=0,"null",
    IF(M52=1,LOOKUP(1,0/($M$2:M51=0),$I$2:I51),
        IF(M52=2,LOOKUP(1,0/($M$2:M51=1),$I$2:I51),
            IF(M52=3,LOOKUP(1,0/($M$2:M51=2),$I$2:I51),"null")
        )
    )
)</f>
        <v>1908032303000000049</v>
      </c>
      <c r="P52" s="21" t="s">
        <v>180</v>
      </c>
      <c r="Q52" s="19" t="str">
        <f t="shared" si="6"/>
        <v>null</v>
      </c>
      <c r="S52" s="23" t="str">
        <f t="shared" si="7"/>
        <v>insert into  dn_permission(id,`name`,fa,url,lev,sort,parent_id,site_code,remark) values(</v>
      </c>
      <c r="T52" s="23" t="str">
        <f t="shared" si="8"/>
        <v>1908032303000000050,</v>
      </c>
      <c r="U52" s="23" t="str">
        <f t="shared" si="9"/>
        <v>'Level  One',</v>
      </c>
      <c r="V52" s="23" t="str">
        <f t="shared" si="10"/>
        <v>null,</v>
      </c>
      <c r="W52" s="23" t="str">
        <f t="shared" si="11"/>
        <v>'pricing_tables.html#level1_1',</v>
      </c>
      <c r="X52" s="23" t="str">
        <f t="shared" si="12"/>
        <v>2,</v>
      </c>
      <c r="Y52" s="23" t="str">
        <f t="shared" si="13"/>
        <v>50,</v>
      </c>
      <c r="Z52" s="23" t="str">
        <f t="shared" si="14"/>
        <v>1908032303000000049,</v>
      </c>
      <c r="AA52" s="23" t="str">
        <f t="shared" si="15"/>
        <v>'dubbo-nacos-consumer',</v>
      </c>
      <c r="AB52" s="23" t="str">
        <f t="shared" si="16"/>
        <v>null</v>
      </c>
      <c r="AC52" s="23" t="str">
        <f t="shared" si="17"/>
        <v>);</v>
      </c>
    </row>
    <row r="53" spans="1:29">
      <c r="A53" s="19"/>
      <c r="B53" s="19"/>
      <c r="C53" s="19" t="s">
        <v>163</v>
      </c>
      <c r="D53" s="19"/>
      <c r="E53" s="19"/>
      <c r="F53" s="19"/>
      <c r="G53" s="19">
        <v>2</v>
      </c>
      <c r="I53" s="19" t="str">
        <f t="shared" si="2"/>
        <v>1908032303000000051</v>
      </c>
      <c r="J53" s="19" t="str">
        <f t="shared" si="18"/>
        <v>Level One</v>
      </c>
      <c r="K53" s="19" t="str">
        <f t="shared" si="3"/>
        <v>null</v>
      </c>
      <c r="L53" s="19" t="str">
        <f t="shared" si="4"/>
        <v>null</v>
      </c>
      <c r="M53" s="19">
        <f t="shared" si="5"/>
        <v>2</v>
      </c>
      <c r="N53" s="19">
        <v>51</v>
      </c>
      <c r="O53" s="19" t="str">
        <f>IF(M53=0,"null",
    IF(M53=1,LOOKUP(1,0/($M$2:M52=0),$I$2:I52),
        IF(M53=2,LOOKUP(1,0/($M$2:M52=1),$I$2:I52),
            IF(M53=3,LOOKUP(1,0/($M$2:M52=2),$I$2:I52),"null")
        )
    )
)</f>
        <v>1908032303000000049</v>
      </c>
      <c r="P53" s="21" t="s">
        <v>180</v>
      </c>
      <c r="Q53" s="19" t="str">
        <f t="shared" si="6"/>
        <v>null</v>
      </c>
      <c r="S53" s="23" t="str">
        <f t="shared" si="7"/>
        <v>insert into  dn_permission(id,`name`,fa,url,lev,sort,parent_id,site_code,remark) values(</v>
      </c>
      <c r="T53" s="23" t="str">
        <f t="shared" si="8"/>
        <v>1908032303000000051,</v>
      </c>
      <c r="U53" s="23" t="str">
        <f t="shared" si="9"/>
        <v>'Level One',</v>
      </c>
      <c r="V53" s="23" t="str">
        <f t="shared" si="10"/>
        <v>null,</v>
      </c>
      <c r="W53" s="23" t="str">
        <f t="shared" si="11"/>
        <v>null,</v>
      </c>
      <c r="X53" s="23" t="str">
        <f t="shared" si="12"/>
        <v>2,</v>
      </c>
      <c r="Y53" s="23" t="str">
        <f t="shared" si="13"/>
        <v>51,</v>
      </c>
      <c r="Z53" s="23" t="str">
        <f t="shared" si="14"/>
        <v>1908032303000000049,</v>
      </c>
      <c r="AA53" s="23" t="str">
        <f t="shared" si="15"/>
        <v>'dubbo-nacos-consumer',</v>
      </c>
      <c r="AB53" s="23" t="str">
        <f t="shared" si="16"/>
        <v>null</v>
      </c>
      <c r="AC53" s="23" t="str">
        <f t="shared" si="17"/>
        <v>);</v>
      </c>
    </row>
    <row r="54" spans="1:29">
      <c r="A54" s="19"/>
      <c r="B54" s="19"/>
      <c r="C54" s="19"/>
      <c r="D54" s="19" t="s">
        <v>164</v>
      </c>
      <c r="E54" s="19"/>
      <c r="F54" s="19" t="s">
        <v>165</v>
      </c>
      <c r="G54" s="19">
        <v>3</v>
      </c>
      <c r="I54" s="19" t="str">
        <f t="shared" si="2"/>
        <v>1908032303000000052</v>
      </c>
      <c r="J54" s="19" t="str">
        <f t="shared" si="18"/>
        <v>Level Two</v>
      </c>
      <c r="K54" s="19" t="str">
        <f t="shared" si="3"/>
        <v>null</v>
      </c>
      <c r="L54" s="19" t="str">
        <f t="shared" si="4"/>
        <v>production/level2.html</v>
      </c>
      <c r="M54" s="19">
        <f t="shared" si="5"/>
        <v>3</v>
      </c>
      <c r="N54" s="19">
        <v>52</v>
      </c>
      <c r="O54" s="19" t="str">
        <f>IF(M54=0,"null",
    IF(M54=1,LOOKUP(1,0/($M$2:M53=0),$I$2:I53),
        IF(M54=2,LOOKUP(1,0/($M$2:M53=1),$I$2:I53),
            IF(M54=3,LOOKUP(1,0/($M$2:M53=2),$I$2:I53),"null")
        )
    )
)</f>
        <v>1908032303000000051</v>
      </c>
      <c r="P54" s="21" t="s">
        <v>180</v>
      </c>
      <c r="Q54" s="19" t="str">
        <f t="shared" si="6"/>
        <v>null</v>
      </c>
      <c r="S54" s="23" t="str">
        <f t="shared" si="7"/>
        <v>insert into  dn_permission(id,`name`,fa,url,lev,sort,parent_id,site_code,remark) values(</v>
      </c>
      <c r="T54" s="23" t="str">
        <f t="shared" si="8"/>
        <v>1908032303000000052,</v>
      </c>
      <c r="U54" s="23" t="str">
        <f t="shared" si="9"/>
        <v>'Level Two',</v>
      </c>
      <c r="V54" s="23" t="str">
        <f t="shared" si="10"/>
        <v>null,</v>
      </c>
      <c r="W54" s="23" t="str">
        <f t="shared" si="11"/>
        <v>'production/level2.html',</v>
      </c>
      <c r="X54" s="23" t="str">
        <f t="shared" si="12"/>
        <v>3,</v>
      </c>
      <c r="Y54" s="23" t="str">
        <f t="shared" si="13"/>
        <v>52,</v>
      </c>
      <c r="Z54" s="23" t="str">
        <f t="shared" si="14"/>
        <v>1908032303000000051,</v>
      </c>
      <c r="AA54" s="23" t="str">
        <f t="shared" si="15"/>
        <v>'dubbo-nacos-consumer',</v>
      </c>
      <c r="AB54" s="23" t="str">
        <f t="shared" si="16"/>
        <v>null</v>
      </c>
      <c r="AC54" s="23" t="str">
        <f t="shared" si="17"/>
        <v>);</v>
      </c>
    </row>
    <row r="55" spans="1:29">
      <c r="A55" s="19"/>
      <c r="B55" s="19"/>
      <c r="C55" s="19"/>
      <c r="D55" s="19" t="s">
        <v>164</v>
      </c>
      <c r="E55" s="19"/>
      <c r="F55" s="19" t="s">
        <v>166</v>
      </c>
      <c r="G55" s="19">
        <v>3</v>
      </c>
      <c r="I55" s="19" t="str">
        <f t="shared" si="2"/>
        <v>1908032303000000053</v>
      </c>
      <c r="J55" s="19" t="str">
        <f t="shared" si="18"/>
        <v>Level Two</v>
      </c>
      <c r="K55" s="19" t="str">
        <f t="shared" si="3"/>
        <v>null</v>
      </c>
      <c r="L55" s="19" t="str">
        <f t="shared" si="4"/>
        <v>production/level2.html#level2_1</v>
      </c>
      <c r="M55" s="19">
        <f t="shared" si="5"/>
        <v>3</v>
      </c>
      <c r="N55" s="19">
        <v>53</v>
      </c>
      <c r="O55" s="19" t="str">
        <f>IF(M55=0,"null",
    IF(M55=1,LOOKUP(1,0/($M$2:M54=0),$I$2:I54),
        IF(M55=2,LOOKUP(1,0/($M$2:M54=1),$I$2:I54),
            IF(M55=3,LOOKUP(1,0/($M$2:M54=2),$I$2:I54),"null")
        )
    )
)</f>
        <v>1908032303000000051</v>
      </c>
      <c r="P55" s="21" t="s">
        <v>180</v>
      </c>
      <c r="Q55" s="19" t="str">
        <f t="shared" si="6"/>
        <v>null</v>
      </c>
      <c r="S55" s="23" t="str">
        <f t="shared" si="7"/>
        <v>insert into  dn_permission(id,`name`,fa,url,lev,sort,parent_id,site_code,remark) values(</v>
      </c>
      <c r="T55" s="23" t="str">
        <f t="shared" si="8"/>
        <v>1908032303000000053,</v>
      </c>
      <c r="U55" s="23" t="str">
        <f t="shared" si="9"/>
        <v>'Level Two',</v>
      </c>
      <c r="V55" s="23" t="str">
        <f t="shared" si="10"/>
        <v>null,</v>
      </c>
      <c r="W55" s="23" t="str">
        <f t="shared" si="11"/>
        <v>'production/level2.html#level2_1',</v>
      </c>
      <c r="X55" s="23" t="str">
        <f t="shared" si="12"/>
        <v>3,</v>
      </c>
      <c r="Y55" s="23" t="str">
        <f t="shared" si="13"/>
        <v>53,</v>
      </c>
      <c r="Z55" s="23" t="str">
        <f t="shared" si="14"/>
        <v>1908032303000000051,</v>
      </c>
      <c r="AA55" s="23" t="str">
        <f t="shared" si="15"/>
        <v>'dubbo-nacos-consumer',</v>
      </c>
      <c r="AB55" s="23" t="str">
        <f t="shared" si="16"/>
        <v>null</v>
      </c>
      <c r="AC55" s="23" t="str">
        <f t="shared" si="17"/>
        <v>);</v>
      </c>
    </row>
    <row r="56" spans="1:29">
      <c r="A56" s="19"/>
      <c r="B56" s="19"/>
      <c r="C56" s="19"/>
      <c r="D56" s="19" t="s">
        <v>164</v>
      </c>
      <c r="E56" s="19"/>
      <c r="F56" s="19" t="s">
        <v>167</v>
      </c>
      <c r="G56" s="19">
        <v>3</v>
      </c>
      <c r="I56" s="19" t="str">
        <f t="shared" si="2"/>
        <v>1908032303000000054</v>
      </c>
      <c r="J56" s="19" t="str">
        <f t="shared" si="18"/>
        <v>Level Two</v>
      </c>
      <c r="K56" s="19" t="str">
        <f t="shared" si="3"/>
        <v>null</v>
      </c>
      <c r="L56" s="19" t="str">
        <f t="shared" si="4"/>
        <v>production/level2.html#level2_2</v>
      </c>
      <c r="M56" s="19">
        <f t="shared" si="5"/>
        <v>3</v>
      </c>
      <c r="N56" s="19">
        <v>54</v>
      </c>
      <c r="O56" s="19" t="str">
        <f>IF(M56=0,"null",
    IF(M56=1,LOOKUP(1,0/($M$2:M55=0),$I$2:I55),
        IF(M56=2,LOOKUP(1,0/($M$2:M55=1),$I$2:I55),
            IF(M56=3,LOOKUP(1,0/($M$2:M55=2),$I$2:I55),"null")
        )
    )
)</f>
        <v>1908032303000000051</v>
      </c>
      <c r="P56" s="21" t="s">
        <v>180</v>
      </c>
      <c r="Q56" s="19" t="str">
        <f t="shared" si="6"/>
        <v>null</v>
      </c>
      <c r="S56" s="23" t="str">
        <f t="shared" si="7"/>
        <v>insert into  dn_permission(id,`name`,fa,url,lev,sort,parent_id,site_code,remark) values(</v>
      </c>
      <c r="T56" s="23" t="str">
        <f t="shared" si="8"/>
        <v>1908032303000000054,</v>
      </c>
      <c r="U56" s="23" t="str">
        <f t="shared" si="9"/>
        <v>'Level Two',</v>
      </c>
      <c r="V56" s="23" t="str">
        <f t="shared" si="10"/>
        <v>null,</v>
      </c>
      <c r="W56" s="23" t="str">
        <f t="shared" si="11"/>
        <v>'production/level2.html#level2_2',</v>
      </c>
      <c r="X56" s="23" t="str">
        <f t="shared" si="12"/>
        <v>3,</v>
      </c>
      <c r="Y56" s="23" t="str">
        <f t="shared" si="13"/>
        <v>54,</v>
      </c>
      <c r="Z56" s="23" t="str">
        <f t="shared" si="14"/>
        <v>1908032303000000051,</v>
      </c>
      <c r="AA56" s="23" t="str">
        <f t="shared" si="15"/>
        <v>'dubbo-nacos-consumer',</v>
      </c>
      <c r="AB56" s="23" t="str">
        <f t="shared" si="16"/>
        <v>null</v>
      </c>
      <c r="AC56" s="23" t="str">
        <f t="shared" si="17"/>
        <v>);</v>
      </c>
    </row>
    <row r="57" spans="1:29">
      <c r="A57" s="19"/>
      <c r="B57" s="19"/>
      <c r="C57" s="19" t="s">
        <v>163</v>
      </c>
      <c r="D57" s="19"/>
      <c r="E57" s="19"/>
      <c r="F57" s="19" t="s">
        <v>168</v>
      </c>
      <c r="G57" s="19">
        <v>3</v>
      </c>
      <c r="I57" s="19" t="str">
        <f t="shared" si="2"/>
        <v>1908032303000000055</v>
      </c>
      <c r="J57" s="19" t="str">
        <f t="shared" si="18"/>
        <v>Level One</v>
      </c>
      <c r="K57" s="19" t="str">
        <f t="shared" si="3"/>
        <v>null</v>
      </c>
      <c r="L57" s="19" t="str">
        <f t="shared" si="4"/>
        <v>production/level2.html#level1_2</v>
      </c>
      <c r="M57" s="19">
        <f t="shared" si="5"/>
        <v>3</v>
      </c>
      <c r="N57" s="19">
        <v>55</v>
      </c>
      <c r="O57" s="19" t="str">
        <f>IF(M57=0,"null",
    IF(M57=1,LOOKUP(1,0/($M$2:M56=0),$I$2:I56),
        IF(M57=2,LOOKUP(1,0/($M$2:M56=1),$I$2:I56),
            IF(M57=3,LOOKUP(1,0/($M$2:M56=2),$I$2:I56),"null")
        )
    )
)</f>
        <v>1908032303000000051</v>
      </c>
      <c r="P57" s="21" t="s">
        <v>180</v>
      </c>
      <c r="Q57" s="19" t="str">
        <f t="shared" si="6"/>
        <v>null</v>
      </c>
      <c r="S57" s="23" t="str">
        <f t="shared" si="7"/>
        <v>insert into  dn_permission(id,`name`,fa,url,lev,sort,parent_id,site_code,remark) values(</v>
      </c>
      <c r="T57" s="23" t="str">
        <f t="shared" si="8"/>
        <v>1908032303000000055,</v>
      </c>
      <c r="U57" s="23" t="str">
        <f t="shared" si="9"/>
        <v>'Level One',</v>
      </c>
      <c r="V57" s="23" t="str">
        <f t="shared" si="10"/>
        <v>null,</v>
      </c>
      <c r="W57" s="23" t="str">
        <f t="shared" si="11"/>
        <v>'production/level2.html#level1_2',</v>
      </c>
      <c r="X57" s="23" t="str">
        <f t="shared" si="12"/>
        <v>3,</v>
      </c>
      <c r="Y57" s="23" t="str">
        <f t="shared" si="13"/>
        <v>55,</v>
      </c>
      <c r="Z57" s="23" t="str">
        <f t="shared" si="14"/>
        <v>1908032303000000051,</v>
      </c>
      <c r="AA57" s="23" t="str">
        <f t="shared" si="15"/>
        <v>'dubbo-nacos-consumer',</v>
      </c>
      <c r="AB57" s="23" t="str">
        <f t="shared" si="16"/>
        <v>null</v>
      </c>
      <c r="AC57" s="23" t="str">
        <f t="shared" si="17"/>
        <v>);</v>
      </c>
    </row>
    <row r="58" spans="1:29">
      <c r="A58" s="19" t="s">
        <v>169</v>
      </c>
      <c r="B58" s="19"/>
      <c r="C58" s="19"/>
      <c r="D58" s="19"/>
      <c r="E58" s="19" t="s">
        <v>170</v>
      </c>
      <c r="F58" s="19"/>
      <c r="G58" s="19">
        <v>1</v>
      </c>
      <c r="I58" s="19" t="str">
        <f t="shared" si="2"/>
        <v>1908032303000000056</v>
      </c>
      <c r="J58" s="19" t="str">
        <f t="shared" si="18"/>
        <v>Landing Page</v>
      </c>
      <c r="K58" s="19" t="str">
        <f t="shared" si="3"/>
        <v>fa fa-laptop</v>
      </c>
      <c r="L58" s="19" t="str">
        <f t="shared" si="4"/>
        <v>null</v>
      </c>
      <c r="M58" s="19">
        <f t="shared" si="5"/>
        <v>1</v>
      </c>
      <c r="N58" s="19">
        <v>56</v>
      </c>
      <c r="O58" s="19" t="str">
        <f>IF(M58=0,"null",
    IF(M58=1,LOOKUP(1,0/($M$2:M57=0),$I$2:I57),
        IF(M58=2,LOOKUP(1,0/($M$2:M57=1),$I$2:I57),
            IF(M58=3,LOOKUP(1,0/($M$2:M57=2),$I$2:I57),"null")
        )
    )
)</f>
        <v>1908032303000000035</v>
      </c>
      <c r="P58" s="21" t="s">
        <v>180</v>
      </c>
      <c r="Q58" s="19" t="str">
        <f t="shared" si="6"/>
        <v>null</v>
      </c>
      <c r="S58" s="23" t="str">
        <f t="shared" si="7"/>
        <v>insert into  dn_permission(id,`name`,fa,url,lev,sort,parent_id,site_code,remark) values(</v>
      </c>
      <c r="T58" s="23" t="str">
        <f t="shared" si="8"/>
        <v>1908032303000000056,</v>
      </c>
      <c r="U58" s="23" t="str">
        <f t="shared" si="9"/>
        <v>'Landing Page',</v>
      </c>
      <c r="V58" s="23" t="str">
        <f t="shared" si="10"/>
        <v>'fa fa-laptop',</v>
      </c>
      <c r="W58" s="23" t="str">
        <f t="shared" si="11"/>
        <v>null,</v>
      </c>
      <c r="X58" s="23" t="str">
        <f t="shared" si="12"/>
        <v>1,</v>
      </c>
      <c r="Y58" s="23" t="str">
        <f t="shared" si="13"/>
        <v>56,</v>
      </c>
      <c r="Z58" s="23" t="str">
        <f t="shared" si="14"/>
        <v>1908032303000000035,</v>
      </c>
      <c r="AA58" s="23" t="str">
        <f t="shared" si="15"/>
        <v>'dubbo-nacos-consumer',</v>
      </c>
      <c r="AB58" s="23" t="str">
        <f t="shared" si="16"/>
        <v>null</v>
      </c>
      <c r="AC58" s="23" t="str">
        <f t="shared" si="17"/>
        <v>);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31DA-43F6-A748-B70E-87A7F525F28F}">
  <dimension ref="A1:O3"/>
  <sheetViews>
    <sheetView workbookViewId="0">
      <selection activeCell="H17" sqref="H17"/>
    </sheetView>
  </sheetViews>
  <sheetFormatPr baseColWidth="10" defaultRowHeight="15"/>
  <cols>
    <col min="1" max="1" width="23.33203125" bestFit="1" customWidth="1"/>
    <col min="2" max="2" width="20.1640625" bestFit="1" customWidth="1"/>
    <col min="8" max="8" width="58.83203125" customWidth="1"/>
    <col min="9" max="9" width="22" bestFit="1" customWidth="1"/>
    <col min="10" max="10" width="21.1640625" bestFit="1" customWidth="1"/>
    <col min="11" max="11" width="10.1640625" bestFit="1" customWidth="1"/>
    <col min="13" max="13" width="13.1640625" bestFit="1" customWidth="1"/>
  </cols>
  <sheetData>
    <row r="1" spans="1:15" ht="22" customHeight="1">
      <c r="A1" s="24" t="s">
        <v>171</v>
      </c>
      <c r="B1" s="24" t="s">
        <v>29</v>
      </c>
      <c r="C1" s="24" t="s">
        <v>28</v>
      </c>
      <c r="D1" s="24" t="s">
        <v>30</v>
      </c>
      <c r="E1" s="24" t="s">
        <v>31</v>
      </c>
      <c r="F1" s="24" t="s">
        <v>12</v>
      </c>
      <c r="G1" s="24"/>
      <c r="H1" t="str">
        <f>","</f>
        <v>,</v>
      </c>
      <c r="J1" t="str">
        <f>"'"</f>
        <v>'</v>
      </c>
      <c r="K1" t="str">
        <f>"'"</f>
        <v>'</v>
      </c>
      <c r="L1" t="str">
        <f>"'"</f>
        <v>'</v>
      </c>
      <c r="M1" t="str">
        <f>"'"</f>
        <v>'</v>
      </c>
      <c r="N1" t="str">
        <f>"'"</f>
        <v>'</v>
      </c>
    </row>
    <row r="2" spans="1:15">
      <c r="A2" t="str">
        <f>CONCATENATE("1908040851",TEXT(ROW()-1,"000000000"))</f>
        <v>1908040851000000001</v>
      </c>
      <c r="B2" s="24" t="s">
        <v>182</v>
      </c>
      <c r="C2" s="24" t="s">
        <v>184</v>
      </c>
      <c r="D2" t="str">
        <f>"null"</f>
        <v>null</v>
      </c>
      <c r="E2" s="24" t="s">
        <v>184</v>
      </c>
      <c r="F2" t="str">
        <f t="shared" ref="E2:F3" si="0">"null"</f>
        <v>null</v>
      </c>
      <c r="H2" s="27" t="str">
        <f>"insert into dn_role(id,role_name,role_code,parent_id,role_type,remark) values("</f>
        <v>insert into dn_role(id,role_name,role_code,parent_id,role_type,remark) values(</v>
      </c>
      <c r="I2" s="27" t="str">
        <f>A2 &amp; $H$1</f>
        <v>1908040851000000001,</v>
      </c>
      <c r="J2" s="27" t="str">
        <f>$J$1 &amp; B2 &amp; $J$1 &amp; $H$1</f>
        <v>'System Admin Role',</v>
      </c>
      <c r="K2" s="27" t="str">
        <f>$J$1 &amp; C2 &amp; $J$1 &amp; $H$1</f>
        <v>'admin',</v>
      </c>
      <c r="L2" s="27" t="str">
        <f>IF(D2="null", D2,$L$2 &amp; D2 &amp; $L$2) &amp; $H$1</f>
        <v>null,</v>
      </c>
      <c r="M2" s="27" t="str">
        <f>IF(E2="null", E2, $M$1 &amp; E2 &amp; $M$1) &amp; $H$1</f>
        <v>'admin',</v>
      </c>
      <c r="N2" s="27" t="str">
        <f>IF(F2="null", F2, $L$2 &amp; F2 &amp; $L$2)</f>
        <v>null</v>
      </c>
      <c r="O2" s="27" t="str">
        <f>");"</f>
        <v>);</v>
      </c>
    </row>
    <row r="3" spans="1:15">
      <c r="A3" t="str">
        <f>CONCATENATE("1908040851",TEXT(ROW()-1,"000000000"))</f>
        <v>1908040851000000002</v>
      </c>
      <c r="B3" s="24" t="s">
        <v>183</v>
      </c>
      <c r="C3" s="24" t="s">
        <v>181</v>
      </c>
      <c r="D3" t="str">
        <f>"null"</f>
        <v>null</v>
      </c>
      <c r="E3" t="str">
        <f t="shared" si="0"/>
        <v>null</v>
      </c>
      <c r="F3" t="str">
        <f t="shared" si="0"/>
        <v>null</v>
      </c>
      <c r="H3" s="27" t="str">
        <f>"insert into dn_role(id,role_name,role_code,parent_id,role_type,remark) values("</f>
        <v>insert into dn_role(id,role_name,role_code,parent_id,role_type,remark) values(</v>
      </c>
      <c r="I3" s="27" t="str">
        <f>A3 &amp; $H$1</f>
        <v>1908040851000000002,</v>
      </c>
      <c r="J3" s="27" t="str">
        <f>$J$1 &amp; B3 &amp; $J$1 &amp; $H$1</f>
        <v>'System Customer Role',</v>
      </c>
      <c r="K3" s="27" t="str">
        <f>$J$1 &amp; C3 &amp; $J$1 &amp; $H$1</f>
        <v>'customer',</v>
      </c>
      <c r="L3" s="27" t="str">
        <f>IF(D3="null", D3,$L$2 &amp; D3 &amp; $L$2) &amp; $H$1</f>
        <v>null,</v>
      </c>
      <c r="M3" s="27" t="str">
        <f>IF(E3="null", E3, $M$1 &amp; E3 &amp; $M$1) &amp; $H$1</f>
        <v>null,</v>
      </c>
      <c r="N3" s="27" t="str">
        <f>IF(F3="null", F3, $L$2 &amp; F3 &amp; $L$2)</f>
        <v>null</v>
      </c>
      <c r="O3" s="27" t="str">
        <f>");"</f>
        <v>);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2BD4-C344-954B-B045-8E7E3DA3EDC1}">
  <dimension ref="A1:L114"/>
  <sheetViews>
    <sheetView tabSelected="1" workbookViewId="0">
      <selection activeCell="G3" sqref="G3:L114"/>
    </sheetView>
  </sheetViews>
  <sheetFormatPr baseColWidth="10" defaultRowHeight="15"/>
  <cols>
    <col min="1" max="1" width="19.6640625" bestFit="1" customWidth="1"/>
    <col min="2" max="3" width="22" bestFit="1" customWidth="1"/>
    <col min="4" max="4" width="20.1640625" bestFit="1" customWidth="1"/>
    <col min="5" max="5" width="22.1640625" bestFit="1" customWidth="1"/>
    <col min="7" max="7" width="58.6640625" bestFit="1" customWidth="1"/>
    <col min="8" max="10" width="22" bestFit="1" customWidth="1"/>
    <col min="11" max="11" width="22.1640625" bestFit="1" customWidth="1"/>
  </cols>
  <sheetData>
    <row r="1" spans="1:12">
      <c r="F1" t="str">
        <f>","</f>
        <v>,</v>
      </c>
      <c r="K1" t="str">
        <f>"'"</f>
        <v>'</v>
      </c>
    </row>
    <row r="2" spans="1:12">
      <c r="A2" s="24" t="s">
        <v>41</v>
      </c>
      <c r="B2" s="24" t="s">
        <v>185</v>
      </c>
      <c r="C2" s="24" t="s">
        <v>40</v>
      </c>
      <c r="D2" s="24" t="s">
        <v>29</v>
      </c>
      <c r="E2" s="24" t="s">
        <v>42</v>
      </c>
      <c r="H2" s="24" t="s">
        <v>171</v>
      </c>
      <c r="I2" s="24" t="s">
        <v>40</v>
      </c>
      <c r="J2" s="24" t="s">
        <v>41</v>
      </c>
      <c r="K2" s="24" t="s">
        <v>42</v>
      </c>
    </row>
    <row r="3" spans="1:12">
      <c r="A3" t="str">
        <f>permission!I3</f>
        <v>1908032303000000001</v>
      </c>
      <c r="B3" t="str">
        <f>permission!J3</f>
        <v>GENERAL</v>
      </c>
      <c r="C3" s="26" t="str">
        <f>role!$A$2</f>
        <v>1908040851000000001</v>
      </c>
      <c r="D3" s="26" t="str">
        <f>role!$B$2</f>
        <v>System Admin Role</v>
      </c>
      <c r="E3" t="str">
        <f>permission!$P$3</f>
        <v>dubbo-nacos-consumer</v>
      </c>
      <c r="G3" s="27" t="str">
        <f>"insert into dn_role_permission(id,role_id,permission_id,site_code) values("</f>
        <v>insert into dn_role_permission(id,role_id,permission_id,site_code) values(</v>
      </c>
      <c r="H3" s="27" t="str">
        <f>CONCATENATE("1908040853",TEXT(ROW()-2,"000000000")) &amp; $F$1</f>
        <v>1908040853000000001,</v>
      </c>
      <c r="I3" s="27" t="str">
        <f>C3 &amp; $F$1</f>
        <v>1908040851000000001,</v>
      </c>
      <c r="J3" s="27" t="str">
        <f>A3 &amp; $F$1</f>
        <v>1908032303000000001,</v>
      </c>
      <c r="K3" s="27" t="str">
        <f>$K$1 &amp; E3  &amp; $K$1</f>
        <v>'dubbo-nacos-consumer'</v>
      </c>
      <c r="L3" s="27" t="str">
        <f>");"</f>
        <v>);</v>
      </c>
    </row>
    <row r="4" spans="1:12">
      <c r="A4" t="str">
        <f>permission!I4</f>
        <v>1908032303000000002</v>
      </c>
      <c r="B4" t="str">
        <f>permission!J4</f>
        <v>Home</v>
      </c>
      <c r="C4" s="26" t="str">
        <f>role!$A$2</f>
        <v>1908040851000000001</v>
      </c>
      <c r="D4" s="26" t="str">
        <f>role!$B$2</f>
        <v>System Admin Role</v>
      </c>
      <c r="E4" t="str">
        <f>permission!$P$3</f>
        <v>dubbo-nacos-consumer</v>
      </c>
      <c r="G4" s="27" t="str">
        <f t="shared" ref="G4:G67" si="0">"insert into dn_role_permission(id,role_id,permission_id,site_code) values("</f>
        <v>insert into dn_role_permission(id,role_id,permission_id,site_code) values(</v>
      </c>
      <c r="H4" s="27" t="str">
        <f t="shared" ref="H4:H67" si="1">CONCATENATE("1908040853",TEXT(ROW()-2,"000000000")) &amp; $F$1</f>
        <v>1908040853000000002,</v>
      </c>
      <c r="I4" s="27" t="str">
        <f t="shared" ref="I4:I67" si="2">C4 &amp; $F$1</f>
        <v>1908040851000000001,</v>
      </c>
      <c r="J4" s="27" t="str">
        <f t="shared" ref="J4:J67" si="3">A4 &amp; $F$1</f>
        <v>1908032303000000002,</v>
      </c>
      <c r="K4" s="27" t="str">
        <f t="shared" ref="K4:K67" si="4">$K$1 &amp; E4  &amp; $K$1</f>
        <v>'dubbo-nacos-consumer'</v>
      </c>
      <c r="L4" s="27" t="str">
        <f t="shared" ref="L4:L67" si="5">");"</f>
        <v>);</v>
      </c>
    </row>
    <row r="5" spans="1:12">
      <c r="A5" t="str">
        <f>permission!I5</f>
        <v>1908032303000000003</v>
      </c>
      <c r="B5" t="str">
        <f>permission!J5</f>
        <v>Dashboard</v>
      </c>
      <c r="C5" s="26" t="str">
        <f>role!$A$2</f>
        <v>1908040851000000001</v>
      </c>
      <c r="D5" s="26" t="str">
        <f>role!$B$2</f>
        <v>System Admin Role</v>
      </c>
      <c r="E5" t="str">
        <f>permission!$P$3</f>
        <v>dubbo-nacos-consumer</v>
      </c>
      <c r="G5" s="27" t="str">
        <f t="shared" si="0"/>
        <v>insert into dn_role_permission(id,role_id,permission_id,site_code) values(</v>
      </c>
      <c r="H5" s="27" t="str">
        <f t="shared" si="1"/>
        <v>1908040853000000003,</v>
      </c>
      <c r="I5" s="27" t="str">
        <f t="shared" si="2"/>
        <v>1908040851000000001,</v>
      </c>
      <c r="J5" s="27" t="str">
        <f t="shared" si="3"/>
        <v>1908032303000000003,</v>
      </c>
      <c r="K5" s="27" t="str">
        <f t="shared" si="4"/>
        <v>'dubbo-nacos-consumer'</v>
      </c>
      <c r="L5" s="27" t="str">
        <f t="shared" si="5"/>
        <v>);</v>
      </c>
    </row>
    <row r="6" spans="1:12">
      <c r="A6" t="str">
        <f>permission!I6</f>
        <v>1908032303000000004</v>
      </c>
      <c r="B6" t="str">
        <f>permission!J6</f>
        <v>Dashboard2</v>
      </c>
      <c r="C6" s="26" t="str">
        <f>role!$A$2</f>
        <v>1908040851000000001</v>
      </c>
      <c r="D6" s="26" t="str">
        <f>role!$B$2</f>
        <v>System Admin Role</v>
      </c>
      <c r="E6" t="str">
        <f>permission!$P$3</f>
        <v>dubbo-nacos-consumer</v>
      </c>
      <c r="G6" s="27" t="str">
        <f t="shared" si="0"/>
        <v>insert into dn_role_permission(id,role_id,permission_id,site_code) values(</v>
      </c>
      <c r="H6" s="27" t="str">
        <f t="shared" si="1"/>
        <v>1908040853000000004,</v>
      </c>
      <c r="I6" s="27" t="str">
        <f t="shared" si="2"/>
        <v>1908040851000000001,</v>
      </c>
      <c r="J6" s="27" t="str">
        <f t="shared" si="3"/>
        <v>1908032303000000004,</v>
      </c>
      <c r="K6" s="27" t="str">
        <f t="shared" si="4"/>
        <v>'dubbo-nacos-consumer'</v>
      </c>
      <c r="L6" s="27" t="str">
        <f t="shared" si="5"/>
        <v>);</v>
      </c>
    </row>
    <row r="7" spans="1:12">
      <c r="A7" t="str">
        <f>permission!I7</f>
        <v>1908032303000000005</v>
      </c>
      <c r="B7" t="str">
        <f>permission!J7</f>
        <v>Dashboard3</v>
      </c>
      <c r="C7" s="26" t="str">
        <f>role!$A$2</f>
        <v>1908040851000000001</v>
      </c>
      <c r="D7" s="26" t="str">
        <f>role!$B$2</f>
        <v>System Admin Role</v>
      </c>
      <c r="E7" t="str">
        <f>permission!$P$3</f>
        <v>dubbo-nacos-consumer</v>
      </c>
      <c r="G7" s="27" t="str">
        <f t="shared" si="0"/>
        <v>insert into dn_role_permission(id,role_id,permission_id,site_code) values(</v>
      </c>
      <c r="H7" s="27" t="str">
        <f t="shared" si="1"/>
        <v>1908040853000000005,</v>
      </c>
      <c r="I7" s="27" t="str">
        <f t="shared" si="2"/>
        <v>1908040851000000001,</v>
      </c>
      <c r="J7" s="27" t="str">
        <f t="shared" si="3"/>
        <v>1908032303000000005,</v>
      </c>
      <c r="K7" s="27" t="str">
        <f t="shared" si="4"/>
        <v>'dubbo-nacos-consumer'</v>
      </c>
      <c r="L7" s="27" t="str">
        <f t="shared" si="5"/>
        <v>);</v>
      </c>
    </row>
    <row r="8" spans="1:12">
      <c r="A8" t="str">
        <f>permission!I8</f>
        <v>1908032303000000006</v>
      </c>
      <c r="B8" t="str">
        <f>permission!J8</f>
        <v>Forms</v>
      </c>
      <c r="C8" s="26" t="str">
        <f>role!$A$2</f>
        <v>1908040851000000001</v>
      </c>
      <c r="D8" s="26" t="str">
        <f>role!$B$2</f>
        <v>System Admin Role</v>
      </c>
      <c r="E8" t="str">
        <f>permission!$P$3</f>
        <v>dubbo-nacos-consumer</v>
      </c>
      <c r="G8" s="27" t="str">
        <f t="shared" si="0"/>
        <v>insert into dn_role_permission(id,role_id,permission_id,site_code) values(</v>
      </c>
      <c r="H8" s="27" t="str">
        <f t="shared" si="1"/>
        <v>1908040853000000006,</v>
      </c>
      <c r="I8" s="27" t="str">
        <f t="shared" si="2"/>
        <v>1908040851000000001,</v>
      </c>
      <c r="J8" s="27" t="str">
        <f t="shared" si="3"/>
        <v>1908032303000000006,</v>
      </c>
      <c r="K8" s="27" t="str">
        <f t="shared" si="4"/>
        <v>'dubbo-nacos-consumer'</v>
      </c>
      <c r="L8" s="27" t="str">
        <f t="shared" si="5"/>
        <v>);</v>
      </c>
    </row>
    <row r="9" spans="1:12">
      <c r="A9" t="str">
        <f>permission!I9</f>
        <v>1908032303000000007</v>
      </c>
      <c r="B9" t="str">
        <f>permission!J9</f>
        <v>General Form</v>
      </c>
      <c r="C9" s="26" t="str">
        <f>role!$A$2</f>
        <v>1908040851000000001</v>
      </c>
      <c r="D9" s="26" t="str">
        <f>role!$B$2</f>
        <v>System Admin Role</v>
      </c>
      <c r="E9" t="str">
        <f>permission!$P$3</f>
        <v>dubbo-nacos-consumer</v>
      </c>
      <c r="G9" s="27" t="str">
        <f t="shared" si="0"/>
        <v>insert into dn_role_permission(id,role_id,permission_id,site_code) values(</v>
      </c>
      <c r="H9" s="27" t="str">
        <f t="shared" si="1"/>
        <v>1908040853000000007,</v>
      </c>
      <c r="I9" s="27" t="str">
        <f t="shared" si="2"/>
        <v>1908040851000000001,</v>
      </c>
      <c r="J9" s="27" t="str">
        <f t="shared" si="3"/>
        <v>1908032303000000007,</v>
      </c>
      <c r="K9" s="27" t="str">
        <f t="shared" si="4"/>
        <v>'dubbo-nacos-consumer'</v>
      </c>
      <c r="L9" s="27" t="str">
        <f t="shared" si="5"/>
        <v>);</v>
      </c>
    </row>
    <row r="10" spans="1:12">
      <c r="A10" t="str">
        <f>permission!I10</f>
        <v>1908032303000000008</v>
      </c>
      <c r="B10" t="str">
        <f>permission!J10</f>
        <v>Advanced Acomponents</v>
      </c>
      <c r="C10" s="26" t="str">
        <f>role!$A$2</f>
        <v>1908040851000000001</v>
      </c>
      <c r="D10" s="26" t="str">
        <f>role!$B$2</f>
        <v>System Admin Role</v>
      </c>
      <c r="E10" t="str">
        <f>permission!$P$3</f>
        <v>dubbo-nacos-consumer</v>
      </c>
      <c r="G10" s="27" t="str">
        <f t="shared" si="0"/>
        <v>insert into dn_role_permission(id,role_id,permission_id,site_code) values(</v>
      </c>
      <c r="H10" s="27" t="str">
        <f t="shared" si="1"/>
        <v>1908040853000000008,</v>
      </c>
      <c r="I10" s="27" t="str">
        <f t="shared" si="2"/>
        <v>1908040851000000001,</v>
      </c>
      <c r="J10" s="27" t="str">
        <f t="shared" si="3"/>
        <v>1908032303000000008,</v>
      </c>
      <c r="K10" s="27" t="str">
        <f t="shared" si="4"/>
        <v>'dubbo-nacos-consumer'</v>
      </c>
      <c r="L10" s="27" t="str">
        <f t="shared" si="5"/>
        <v>);</v>
      </c>
    </row>
    <row r="11" spans="1:12">
      <c r="A11" t="str">
        <f>permission!I11</f>
        <v>1908032303000000009</v>
      </c>
      <c r="B11" t="str">
        <f>permission!J11</f>
        <v>Form Validation</v>
      </c>
      <c r="C11" s="26" t="str">
        <f>role!$A$2</f>
        <v>1908040851000000001</v>
      </c>
      <c r="D11" s="26" t="str">
        <f>role!$B$2</f>
        <v>System Admin Role</v>
      </c>
      <c r="E11" t="str">
        <f>permission!$P$3</f>
        <v>dubbo-nacos-consumer</v>
      </c>
      <c r="G11" s="27" t="str">
        <f t="shared" si="0"/>
        <v>insert into dn_role_permission(id,role_id,permission_id,site_code) values(</v>
      </c>
      <c r="H11" s="27" t="str">
        <f t="shared" si="1"/>
        <v>1908040853000000009,</v>
      </c>
      <c r="I11" s="27" t="str">
        <f t="shared" si="2"/>
        <v>1908040851000000001,</v>
      </c>
      <c r="J11" s="27" t="str">
        <f t="shared" si="3"/>
        <v>1908032303000000009,</v>
      </c>
      <c r="K11" s="27" t="str">
        <f t="shared" si="4"/>
        <v>'dubbo-nacos-consumer'</v>
      </c>
      <c r="L11" s="27" t="str">
        <f t="shared" si="5"/>
        <v>);</v>
      </c>
    </row>
    <row r="12" spans="1:12">
      <c r="A12" t="str">
        <f>permission!I12</f>
        <v>1908032303000000010</v>
      </c>
      <c r="B12" t="str">
        <f>permission!J12</f>
        <v>Form Wizard</v>
      </c>
      <c r="C12" s="26" t="str">
        <f>role!$A$2</f>
        <v>1908040851000000001</v>
      </c>
      <c r="D12" s="26" t="str">
        <f>role!$B$2</f>
        <v>System Admin Role</v>
      </c>
      <c r="E12" t="str">
        <f>permission!$P$3</f>
        <v>dubbo-nacos-consumer</v>
      </c>
      <c r="G12" s="27" t="str">
        <f t="shared" si="0"/>
        <v>insert into dn_role_permission(id,role_id,permission_id,site_code) values(</v>
      </c>
      <c r="H12" s="27" t="str">
        <f t="shared" si="1"/>
        <v>1908040853000000010,</v>
      </c>
      <c r="I12" s="27" t="str">
        <f t="shared" si="2"/>
        <v>1908040851000000001,</v>
      </c>
      <c r="J12" s="27" t="str">
        <f t="shared" si="3"/>
        <v>1908032303000000010,</v>
      </c>
      <c r="K12" s="27" t="str">
        <f t="shared" si="4"/>
        <v>'dubbo-nacos-consumer'</v>
      </c>
      <c r="L12" s="27" t="str">
        <f t="shared" si="5"/>
        <v>);</v>
      </c>
    </row>
    <row r="13" spans="1:12">
      <c r="A13" t="str">
        <f>permission!I13</f>
        <v>1908032303000000011</v>
      </c>
      <c r="B13" t="str">
        <f>permission!J13</f>
        <v>Form Upload</v>
      </c>
      <c r="C13" s="26" t="str">
        <f>role!$A$2</f>
        <v>1908040851000000001</v>
      </c>
      <c r="D13" s="26" t="str">
        <f>role!$B$2</f>
        <v>System Admin Role</v>
      </c>
      <c r="E13" t="str">
        <f>permission!$P$3</f>
        <v>dubbo-nacos-consumer</v>
      </c>
      <c r="G13" s="27" t="str">
        <f t="shared" si="0"/>
        <v>insert into dn_role_permission(id,role_id,permission_id,site_code) values(</v>
      </c>
      <c r="H13" s="27" t="str">
        <f t="shared" si="1"/>
        <v>1908040853000000011,</v>
      </c>
      <c r="I13" s="27" t="str">
        <f t="shared" si="2"/>
        <v>1908040851000000001,</v>
      </c>
      <c r="J13" s="27" t="str">
        <f t="shared" si="3"/>
        <v>1908032303000000011,</v>
      </c>
      <c r="K13" s="27" t="str">
        <f t="shared" si="4"/>
        <v>'dubbo-nacos-consumer'</v>
      </c>
      <c r="L13" s="27" t="str">
        <f t="shared" si="5"/>
        <v>);</v>
      </c>
    </row>
    <row r="14" spans="1:12">
      <c r="A14" t="str">
        <f>permission!I14</f>
        <v>1908032303000000012</v>
      </c>
      <c r="B14" t="str">
        <f>permission!J14</f>
        <v>Form Buttons</v>
      </c>
      <c r="C14" s="26" t="str">
        <f>role!$A$2</f>
        <v>1908040851000000001</v>
      </c>
      <c r="D14" s="26" t="str">
        <f>role!$B$2</f>
        <v>System Admin Role</v>
      </c>
      <c r="E14" t="str">
        <f>permission!$P$3</f>
        <v>dubbo-nacos-consumer</v>
      </c>
      <c r="G14" s="27" t="str">
        <f t="shared" si="0"/>
        <v>insert into dn_role_permission(id,role_id,permission_id,site_code) values(</v>
      </c>
      <c r="H14" s="27" t="str">
        <f t="shared" si="1"/>
        <v>1908040853000000012,</v>
      </c>
      <c r="I14" s="27" t="str">
        <f t="shared" si="2"/>
        <v>1908040851000000001,</v>
      </c>
      <c r="J14" s="27" t="str">
        <f t="shared" si="3"/>
        <v>1908032303000000012,</v>
      </c>
      <c r="K14" s="27" t="str">
        <f t="shared" si="4"/>
        <v>'dubbo-nacos-consumer'</v>
      </c>
      <c r="L14" s="27" t="str">
        <f t="shared" si="5"/>
        <v>);</v>
      </c>
    </row>
    <row r="15" spans="1:12">
      <c r="A15" t="str">
        <f>permission!I15</f>
        <v>1908032303000000013</v>
      </c>
      <c r="B15" t="str">
        <f>permission!J15</f>
        <v>UI Elements</v>
      </c>
      <c r="C15" s="26" t="str">
        <f>role!$A$2</f>
        <v>1908040851000000001</v>
      </c>
      <c r="D15" s="26" t="str">
        <f>role!$B$2</f>
        <v>System Admin Role</v>
      </c>
      <c r="E15" t="str">
        <f>permission!$P$3</f>
        <v>dubbo-nacos-consumer</v>
      </c>
      <c r="G15" s="27" t="str">
        <f t="shared" si="0"/>
        <v>insert into dn_role_permission(id,role_id,permission_id,site_code) values(</v>
      </c>
      <c r="H15" s="27" t="str">
        <f t="shared" si="1"/>
        <v>1908040853000000013,</v>
      </c>
      <c r="I15" s="27" t="str">
        <f t="shared" si="2"/>
        <v>1908040851000000001,</v>
      </c>
      <c r="J15" s="27" t="str">
        <f t="shared" si="3"/>
        <v>1908032303000000013,</v>
      </c>
      <c r="K15" s="27" t="str">
        <f t="shared" si="4"/>
        <v>'dubbo-nacos-consumer'</v>
      </c>
      <c r="L15" s="27" t="str">
        <f t="shared" si="5"/>
        <v>);</v>
      </c>
    </row>
    <row r="16" spans="1:12">
      <c r="A16" t="str">
        <f>permission!I16</f>
        <v>1908032303000000014</v>
      </c>
      <c r="B16" t="str">
        <f>permission!J16</f>
        <v>General Elements</v>
      </c>
      <c r="C16" s="26" t="str">
        <f>role!$A$2</f>
        <v>1908040851000000001</v>
      </c>
      <c r="D16" s="26" t="str">
        <f>role!$B$2</f>
        <v>System Admin Role</v>
      </c>
      <c r="E16" t="str">
        <f>permission!$P$3</f>
        <v>dubbo-nacos-consumer</v>
      </c>
      <c r="G16" s="27" t="str">
        <f t="shared" si="0"/>
        <v>insert into dn_role_permission(id,role_id,permission_id,site_code) values(</v>
      </c>
      <c r="H16" s="27" t="str">
        <f t="shared" si="1"/>
        <v>1908040853000000014,</v>
      </c>
      <c r="I16" s="27" t="str">
        <f t="shared" si="2"/>
        <v>1908040851000000001,</v>
      </c>
      <c r="J16" s="27" t="str">
        <f t="shared" si="3"/>
        <v>1908032303000000014,</v>
      </c>
      <c r="K16" s="27" t="str">
        <f t="shared" si="4"/>
        <v>'dubbo-nacos-consumer'</v>
      </c>
      <c r="L16" s="27" t="str">
        <f t="shared" si="5"/>
        <v>);</v>
      </c>
    </row>
    <row r="17" spans="1:12">
      <c r="A17" t="str">
        <f>permission!I17</f>
        <v>1908032303000000015</v>
      </c>
      <c r="B17" t="str">
        <f>permission!J17</f>
        <v>Media Gallery</v>
      </c>
      <c r="C17" s="26" t="str">
        <f>role!$A$2</f>
        <v>1908040851000000001</v>
      </c>
      <c r="D17" s="26" t="str">
        <f>role!$B$2</f>
        <v>System Admin Role</v>
      </c>
      <c r="E17" t="str">
        <f>permission!$P$3</f>
        <v>dubbo-nacos-consumer</v>
      </c>
      <c r="G17" s="27" t="str">
        <f t="shared" si="0"/>
        <v>insert into dn_role_permission(id,role_id,permission_id,site_code) values(</v>
      </c>
      <c r="H17" s="27" t="str">
        <f t="shared" si="1"/>
        <v>1908040853000000015,</v>
      </c>
      <c r="I17" s="27" t="str">
        <f t="shared" si="2"/>
        <v>1908040851000000001,</v>
      </c>
      <c r="J17" s="27" t="str">
        <f t="shared" si="3"/>
        <v>1908032303000000015,</v>
      </c>
      <c r="K17" s="27" t="str">
        <f t="shared" si="4"/>
        <v>'dubbo-nacos-consumer'</v>
      </c>
      <c r="L17" s="27" t="str">
        <f t="shared" si="5"/>
        <v>);</v>
      </c>
    </row>
    <row r="18" spans="1:12">
      <c r="A18" t="str">
        <f>permission!I18</f>
        <v>1908032303000000016</v>
      </c>
      <c r="B18" t="str">
        <f>permission!J18</f>
        <v>Typography</v>
      </c>
      <c r="C18" s="26" t="str">
        <f>role!$A$2</f>
        <v>1908040851000000001</v>
      </c>
      <c r="D18" s="26" t="str">
        <f>role!$B$2</f>
        <v>System Admin Role</v>
      </c>
      <c r="E18" t="str">
        <f>permission!$P$3</f>
        <v>dubbo-nacos-consumer</v>
      </c>
      <c r="G18" s="27" t="str">
        <f t="shared" si="0"/>
        <v>insert into dn_role_permission(id,role_id,permission_id,site_code) values(</v>
      </c>
      <c r="H18" s="27" t="str">
        <f t="shared" si="1"/>
        <v>1908040853000000016,</v>
      </c>
      <c r="I18" s="27" t="str">
        <f t="shared" si="2"/>
        <v>1908040851000000001,</v>
      </c>
      <c r="J18" s="27" t="str">
        <f t="shared" si="3"/>
        <v>1908032303000000016,</v>
      </c>
      <c r="K18" s="27" t="str">
        <f t="shared" si="4"/>
        <v>'dubbo-nacos-consumer'</v>
      </c>
      <c r="L18" s="27" t="str">
        <f t="shared" si="5"/>
        <v>);</v>
      </c>
    </row>
    <row r="19" spans="1:12">
      <c r="A19" t="str">
        <f>permission!I19</f>
        <v>1908032303000000017</v>
      </c>
      <c r="B19" t="str">
        <f>permission!J19</f>
        <v>Lcons</v>
      </c>
      <c r="C19" s="26" t="str">
        <f>role!$A$2</f>
        <v>1908040851000000001</v>
      </c>
      <c r="D19" s="26" t="str">
        <f>role!$B$2</f>
        <v>System Admin Role</v>
      </c>
      <c r="E19" t="str">
        <f>permission!$P$3</f>
        <v>dubbo-nacos-consumer</v>
      </c>
      <c r="G19" s="27" t="str">
        <f t="shared" si="0"/>
        <v>insert into dn_role_permission(id,role_id,permission_id,site_code) values(</v>
      </c>
      <c r="H19" s="27" t="str">
        <f t="shared" si="1"/>
        <v>1908040853000000017,</v>
      </c>
      <c r="I19" s="27" t="str">
        <f t="shared" si="2"/>
        <v>1908040851000000001,</v>
      </c>
      <c r="J19" s="27" t="str">
        <f t="shared" si="3"/>
        <v>1908032303000000017,</v>
      </c>
      <c r="K19" s="27" t="str">
        <f t="shared" si="4"/>
        <v>'dubbo-nacos-consumer'</v>
      </c>
      <c r="L19" s="27" t="str">
        <f t="shared" si="5"/>
        <v>);</v>
      </c>
    </row>
    <row r="20" spans="1:12">
      <c r="A20" t="str">
        <f>permission!I20</f>
        <v>1908032303000000018</v>
      </c>
      <c r="B20" t="str">
        <f>permission!J20</f>
        <v>Glyphicons</v>
      </c>
      <c r="C20" s="26" t="str">
        <f>role!$A$2</f>
        <v>1908040851000000001</v>
      </c>
      <c r="D20" s="26" t="str">
        <f>role!$B$2</f>
        <v>System Admin Role</v>
      </c>
      <c r="E20" t="str">
        <f>permission!$P$3</f>
        <v>dubbo-nacos-consumer</v>
      </c>
      <c r="G20" s="27" t="str">
        <f t="shared" si="0"/>
        <v>insert into dn_role_permission(id,role_id,permission_id,site_code) values(</v>
      </c>
      <c r="H20" s="27" t="str">
        <f t="shared" si="1"/>
        <v>1908040853000000018,</v>
      </c>
      <c r="I20" s="27" t="str">
        <f t="shared" si="2"/>
        <v>1908040851000000001,</v>
      </c>
      <c r="J20" s="27" t="str">
        <f t="shared" si="3"/>
        <v>1908032303000000018,</v>
      </c>
      <c r="K20" s="27" t="str">
        <f t="shared" si="4"/>
        <v>'dubbo-nacos-consumer'</v>
      </c>
      <c r="L20" s="27" t="str">
        <f t="shared" si="5"/>
        <v>);</v>
      </c>
    </row>
    <row r="21" spans="1:12">
      <c r="A21" t="str">
        <f>permission!I21</f>
        <v>1908032303000000019</v>
      </c>
      <c r="B21" t="str">
        <f>permission!J21</f>
        <v>Widegets</v>
      </c>
      <c r="C21" s="26" t="str">
        <f>role!$A$2</f>
        <v>1908040851000000001</v>
      </c>
      <c r="D21" s="26" t="str">
        <f>role!$B$2</f>
        <v>System Admin Role</v>
      </c>
      <c r="E21" t="str">
        <f>permission!$P$3</f>
        <v>dubbo-nacos-consumer</v>
      </c>
      <c r="G21" s="27" t="str">
        <f t="shared" si="0"/>
        <v>insert into dn_role_permission(id,role_id,permission_id,site_code) values(</v>
      </c>
      <c r="H21" s="27" t="str">
        <f t="shared" si="1"/>
        <v>1908040853000000019,</v>
      </c>
      <c r="I21" s="27" t="str">
        <f t="shared" si="2"/>
        <v>1908040851000000001,</v>
      </c>
      <c r="J21" s="27" t="str">
        <f t="shared" si="3"/>
        <v>1908032303000000019,</v>
      </c>
      <c r="K21" s="27" t="str">
        <f t="shared" si="4"/>
        <v>'dubbo-nacos-consumer'</v>
      </c>
      <c r="L21" s="27" t="str">
        <f t="shared" si="5"/>
        <v>);</v>
      </c>
    </row>
    <row r="22" spans="1:12">
      <c r="A22" t="str">
        <f>permission!I22</f>
        <v>1908032303000000020</v>
      </c>
      <c r="B22" t="str">
        <f>permission!J22</f>
        <v>Invoice</v>
      </c>
      <c r="C22" s="26" t="str">
        <f>role!$A$2</f>
        <v>1908040851000000001</v>
      </c>
      <c r="D22" s="26" t="str">
        <f>role!$B$2</f>
        <v>System Admin Role</v>
      </c>
      <c r="E22" t="str">
        <f>permission!$P$3</f>
        <v>dubbo-nacos-consumer</v>
      </c>
      <c r="G22" s="27" t="str">
        <f t="shared" si="0"/>
        <v>insert into dn_role_permission(id,role_id,permission_id,site_code) values(</v>
      </c>
      <c r="H22" s="27" t="str">
        <f t="shared" si="1"/>
        <v>1908040853000000020,</v>
      </c>
      <c r="I22" s="27" t="str">
        <f t="shared" si="2"/>
        <v>1908040851000000001,</v>
      </c>
      <c r="J22" s="27" t="str">
        <f t="shared" si="3"/>
        <v>1908032303000000020,</v>
      </c>
      <c r="K22" s="27" t="str">
        <f t="shared" si="4"/>
        <v>'dubbo-nacos-consumer'</v>
      </c>
      <c r="L22" s="27" t="str">
        <f t="shared" si="5"/>
        <v>);</v>
      </c>
    </row>
    <row r="23" spans="1:12">
      <c r="A23" t="str">
        <f>permission!I23</f>
        <v>1908032303000000021</v>
      </c>
      <c r="B23" t="str">
        <f>permission!J23</f>
        <v>Inbox</v>
      </c>
      <c r="C23" s="26" t="str">
        <f>role!$A$2</f>
        <v>1908040851000000001</v>
      </c>
      <c r="D23" s="26" t="str">
        <f>role!$B$2</f>
        <v>System Admin Role</v>
      </c>
      <c r="E23" t="str">
        <f>permission!$P$3</f>
        <v>dubbo-nacos-consumer</v>
      </c>
      <c r="G23" s="27" t="str">
        <f t="shared" si="0"/>
        <v>insert into dn_role_permission(id,role_id,permission_id,site_code) values(</v>
      </c>
      <c r="H23" s="27" t="str">
        <f t="shared" si="1"/>
        <v>1908040853000000021,</v>
      </c>
      <c r="I23" s="27" t="str">
        <f t="shared" si="2"/>
        <v>1908040851000000001,</v>
      </c>
      <c r="J23" s="27" t="str">
        <f t="shared" si="3"/>
        <v>1908032303000000021,</v>
      </c>
      <c r="K23" s="27" t="str">
        <f t="shared" si="4"/>
        <v>'dubbo-nacos-consumer'</v>
      </c>
      <c r="L23" s="27" t="str">
        <f t="shared" si="5"/>
        <v>);</v>
      </c>
    </row>
    <row r="24" spans="1:12">
      <c r="A24" t="str">
        <f>permission!I24</f>
        <v>1908032303000000022</v>
      </c>
      <c r="B24" t="str">
        <f>permission!J24</f>
        <v>Calendar</v>
      </c>
      <c r="C24" s="26" t="str">
        <f>role!$A$2</f>
        <v>1908040851000000001</v>
      </c>
      <c r="D24" s="26" t="str">
        <f>role!$B$2</f>
        <v>System Admin Role</v>
      </c>
      <c r="E24" t="str">
        <f>permission!$P$3</f>
        <v>dubbo-nacos-consumer</v>
      </c>
      <c r="G24" s="27" t="str">
        <f t="shared" si="0"/>
        <v>insert into dn_role_permission(id,role_id,permission_id,site_code) values(</v>
      </c>
      <c r="H24" s="27" t="str">
        <f t="shared" si="1"/>
        <v>1908040853000000022,</v>
      </c>
      <c r="I24" s="27" t="str">
        <f t="shared" si="2"/>
        <v>1908040851000000001,</v>
      </c>
      <c r="J24" s="27" t="str">
        <f t="shared" si="3"/>
        <v>1908032303000000022,</v>
      </c>
      <c r="K24" s="27" t="str">
        <f t="shared" si="4"/>
        <v>'dubbo-nacos-consumer'</v>
      </c>
      <c r="L24" s="27" t="str">
        <f t="shared" si="5"/>
        <v>);</v>
      </c>
    </row>
    <row r="25" spans="1:12">
      <c r="A25" t="str">
        <f>permission!I25</f>
        <v>1908032303000000023</v>
      </c>
      <c r="B25" t="str">
        <f>permission!J25</f>
        <v>Tables</v>
      </c>
      <c r="C25" s="26" t="str">
        <f>role!$A$2</f>
        <v>1908040851000000001</v>
      </c>
      <c r="D25" s="26" t="str">
        <f>role!$B$2</f>
        <v>System Admin Role</v>
      </c>
      <c r="E25" t="str">
        <f>permission!$P$3</f>
        <v>dubbo-nacos-consumer</v>
      </c>
      <c r="G25" s="27" t="str">
        <f t="shared" si="0"/>
        <v>insert into dn_role_permission(id,role_id,permission_id,site_code) values(</v>
      </c>
      <c r="H25" s="27" t="str">
        <f t="shared" si="1"/>
        <v>1908040853000000023,</v>
      </c>
      <c r="I25" s="27" t="str">
        <f t="shared" si="2"/>
        <v>1908040851000000001,</v>
      </c>
      <c r="J25" s="27" t="str">
        <f t="shared" si="3"/>
        <v>1908032303000000023,</v>
      </c>
      <c r="K25" s="27" t="str">
        <f t="shared" si="4"/>
        <v>'dubbo-nacos-consumer'</v>
      </c>
      <c r="L25" s="27" t="str">
        <f t="shared" si="5"/>
        <v>);</v>
      </c>
    </row>
    <row r="26" spans="1:12">
      <c r="A26" t="str">
        <f>permission!I26</f>
        <v>1908032303000000024</v>
      </c>
      <c r="B26" t="str">
        <f>permission!J26</f>
        <v>Tables</v>
      </c>
      <c r="C26" s="26" t="str">
        <f>role!$A$2</f>
        <v>1908040851000000001</v>
      </c>
      <c r="D26" s="26" t="str">
        <f>role!$B$2</f>
        <v>System Admin Role</v>
      </c>
      <c r="E26" t="str">
        <f>permission!$P$3</f>
        <v>dubbo-nacos-consumer</v>
      </c>
      <c r="G26" s="27" t="str">
        <f t="shared" si="0"/>
        <v>insert into dn_role_permission(id,role_id,permission_id,site_code) values(</v>
      </c>
      <c r="H26" s="27" t="str">
        <f t="shared" si="1"/>
        <v>1908040853000000024,</v>
      </c>
      <c r="I26" s="27" t="str">
        <f t="shared" si="2"/>
        <v>1908040851000000001,</v>
      </c>
      <c r="J26" s="27" t="str">
        <f t="shared" si="3"/>
        <v>1908032303000000024,</v>
      </c>
      <c r="K26" s="27" t="str">
        <f t="shared" si="4"/>
        <v>'dubbo-nacos-consumer'</v>
      </c>
      <c r="L26" s="27" t="str">
        <f t="shared" si="5"/>
        <v>);</v>
      </c>
    </row>
    <row r="27" spans="1:12">
      <c r="A27" t="str">
        <f>permission!I27</f>
        <v>1908032303000000025</v>
      </c>
      <c r="B27" t="str">
        <f>permission!J27</f>
        <v>Tables Dynamic</v>
      </c>
      <c r="C27" s="26" t="str">
        <f>role!$A$2</f>
        <v>1908040851000000001</v>
      </c>
      <c r="D27" s="26" t="str">
        <f>role!$B$2</f>
        <v>System Admin Role</v>
      </c>
      <c r="E27" t="str">
        <f>permission!$P$3</f>
        <v>dubbo-nacos-consumer</v>
      </c>
      <c r="G27" s="27" t="str">
        <f t="shared" si="0"/>
        <v>insert into dn_role_permission(id,role_id,permission_id,site_code) values(</v>
      </c>
      <c r="H27" s="27" t="str">
        <f t="shared" si="1"/>
        <v>1908040853000000025,</v>
      </c>
      <c r="I27" s="27" t="str">
        <f t="shared" si="2"/>
        <v>1908040851000000001,</v>
      </c>
      <c r="J27" s="27" t="str">
        <f t="shared" si="3"/>
        <v>1908032303000000025,</v>
      </c>
      <c r="K27" s="27" t="str">
        <f t="shared" si="4"/>
        <v>'dubbo-nacos-consumer'</v>
      </c>
      <c r="L27" s="27" t="str">
        <f t="shared" si="5"/>
        <v>);</v>
      </c>
    </row>
    <row r="28" spans="1:12">
      <c r="A28" t="str">
        <f>permission!I28</f>
        <v>1908032303000000026</v>
      </c>
      <c r="B28" t="str">
        <f>permission!J28</f>
        <v>Data Presentation</v>
      </c>
      <c r="C28" s="26" t="str">
        <f>role!$A$2</f>
        <v>1908040851000000001</v>
      </c>
      <c r="D28" s="26" t="str">
        <f>role!$B$2</f>
        <v>System Admin Role</v>
      </c>
      <c r="E28" t="str">
        <f>permission!$P$3</f>
        <v>dubbo-nacos-consumer</v>
      </c>
      <c r="G28" s="27" t="str">
        <f t="shared" si="0"/>
        <v>insert into dn_role_permission(id,role_id,permission_id,site_code) values(</v>
      </c>
      <c r="H28" s="27" t="str">
        <f t="shared" si="1"/>
        <v>1908040853000000026,</v>
      </c>
      <c r="I28" s="27" t="str">
        <f t="shared" si="2"/>
        <v>1908040851000000001,</v>
      </c>
      <c r="J28" s="27" t="str">
        <f t="shared" si="3"/>
        <v>1908032303000000026,</v>
      </c>
      <c r="K28" s="27" t="str">
        <f t="shared" si="4"/>
        <v>'dubbo-nacos-consumer'</v>
      </c>
      <c r="L28" s="27" t="str">
        <f t="shared" si="5"/>
        <v>);</v>
      </c>
    </row>
    <row r="29" spans="1:12">
      <c r="A29" t="str">
        <f>permission!I29</f>
        <v>1908032303000000027</v>
      </c>
      <c r="B29" t="str">
        <f>permission!J29</f>
        <v>Chart JS</v>
      </c>
      <c r="C29" s="26" t="str">
        <f>role!$A$2</f>
        <v>1908040851000000001</v>
      </c>
      <c r="D29" s="26" t="str">
        <f>role!$B$2</f>
        <v>System Admin Role</v>
      </c>
      <c r="E29" t="str">
        <f>permission!$P$3</f>
        <v>dubbo-nacos-consumer</v>
      </c>
      <c r="G29" s="27" t="str">
        <f t="shared" si="0"/>
        <v>insert into dn_role_permission(id,role_id,permission_id,site_code) values(</v>
      </c>
      <c r="H29" s="27" t="str">
        <f t="shared" si="1"/>
        <v>1908040853000000027,</v>
      </c>
      <c r="I29" s="27" t="str">
        <f t="shared" si="2"/>
        <v>1908040851000000001,</v>
      </c>
      <c r="J29" s="27" t="str">
        <f t="shared" si="3"/>
        <v>1908032303000000027,</v>
      </c>
      <c r="K29" s="27" t="str">
        <f t="shared" si="4"/>
        <v>'dubbo-nacos-consumer'</v>
      </c>
      <c r="L29" s="27" t="str">
        <f t="shared" si="5"/>
        <v>);</v>
      </c>
    </row>
    <row r="30" spans="1:12">
      <c r="A30" t="str">
        <f>permission!I30</f>
        <v>1908032303000000028</v>
      </c>
      <c r="B30" t="str">
        <f>permission!J30</f>
        <v>Chart JS2</v>
      </c>
      <c r="C30" s="26" t="str">
        <f>role!$A$2</f>
        <v>1908040851000000001</v>
      </c>
      <c r="D30" s="26" t="str">
        <f>role!$B$2</f>
        <v>System Admin Role</v>
      </c>
      <c r="E30" t="str">
        <f>permission!$P$3</f>
        <v>dubbo-nacos-consumer</v>
      </c>
      <c r="G30" s="27" t="str">
        <f t="shared" si="0"/>
        <v>insert into dn_role_permission(id,role_id,permission_id,site_code) values(</v>
      </c>
      <c r="H30" s="27" t="str">
        <f t="shared" si="1"/>
        <v>1908040853000000028,</v>
      </c>
      <c r="I30" s="27" t="str">
        <f t="shared" si="2"/>
        <v>1908040851000000001,</v>
      </c>
      <c r="J30" s="27" t="str">
        <f t="shared" si="3"/>
        <v>1908032303000000028,</v>
      </c>
      <c r="K30" s="27" t="str">
        <f t="shared" si="4"/>
        <v>'dubbo-nacos-consumer'</v>
      </c>
      <c r="L30" s="27" t="str">
        <f t="shared" si="5"/>
        <v>);</v>
      </c>
    </row>
    <row r="31" spans="1:12">
      <c r="A31" t="str">
        <f>permission!I31</f>
        <v>1908032303000000029</v>
      </c>
      <c r="B31" t="str">
        <f>permission!J31</f>
        <v>Moris JS</v>
      </c>
      <c r="C31" s="26" t="str">
        <f>role!$A$2</f>
        <v>1908040851000000001</v>
      </c>
      <c r="D31" s="26" t="str">
        <f>role!$B$2</f>
        <v>System Admin Role</v>
      </c>
      <c r="E31" t="str">
        <f>permission!$P$3</f>
        <v>dubbo-nacos-consumer</v>
      </c>
      <c r="G31" s="27" t="str">
        <f t="shared" si="0"/>
        <v>insert into dn_role_permission(id,role_id,permission_id,site_code) values(</v>
      </c>
      <c r="H31" s="27" t="str">
        <f t="shared" si="1"/>
        <v>1908040853000000029,</v>
      </c>
      <c r="I31" s="27" t="str">
        <f t="shared" si="2"/>
        <v>1908040851000000001,</v>
      </c>
      <c r="J31" s="27" t="str">
        <f t="shared" si="3"/>
        <v>1908032303000000029,</v>
      </c>
      <c r="K31" s="27" t="str">
        <f t="shared" si="4"/>
        <v>'dubbo-nacos-consumer'</v>
      </c>
      <c r="L31" s="27" t="str">
        <f t="shared" si="5"/>
        <v>);</v>
      </c>
    </row>
    <row r="32" spans="1:12">
      <c r="A32" t="str">
        <f>permission!I32</f>
        <v>1908032303000000030</v>
      </c>
      <c r="B32" t="str">
        <f>permission!J32</f>
        <v>Echarts</v>
      </c>
      <c r="C32" s="26" t="str">
        <f>role!$A$2</f>
        <v>1908040851000000001</v>
      </c>
      <c r="D32" s="26" t="str">
        <f>role!$B$2</f>
        <v>System Admin Role</v>
      </c>
      <c r="E32" t="str">
        <f>permission!$P$3</f>
        <v>dubbo-nacos-consumer</v>
      </c>
      <c r="G32" s="27" t="str">
        <f t="shared" si="0"/>
        <v>insert into dn_role_permission(id,role_id,permission_id,site_code) values(</v>
      </c>
      <c r="H32" s="27" t="str">
        <f t="shared" si="1"/>
        <v>1908040853000000030,</v>
      </c>
      <c r="I32" s="27" t="str">
        <f t="shared" si="2"/>
        <v>1908040851000000001,</v>
      </c>
      <c r="J32" s="27" t="str">
        <f t="shared" si="3"/>
        <v>1908032303000000030,</v>
      </c>
      <c r="K32" s="27" t="str">
        <f t="shared" si="4"/>
        <v>'dubbo-nacos-consumer'</v>
      </c>
      <c r="L32" s="27" t="str">
        <f t="shared" si="5"/>
        <v>);</v>
      </c>
    </row>
    <row r="33" spans="1:12">
      <c r="A33" t="str">
        <f>permission!I33</f>
        <v>1908032303000000031</v>
      </c>
      <c r="B33" t="str">
        <f>permission!J33</f>
        <v>Others Charts</v>
      </c>
      <c r="C33" s="26" t="str">
        <f>role!$A$2</f>
        <v>1908040851000000001</v>
      </c>
      <c r="D33" s="26" t="str">
        <f>role!$B$2</f>
        <v>System Admin Role</v>
      </c>
      <c r="E33" t="str">
        <f>permission!$P$3</f>
        <v>dubbo-nacos-consumer</v>
      </c>
      <c r="G33" s="27" t="str">
        <f t="shared" si="0"/>
        <v>insert into dn_role_permission(id,role_id,permission_id,site_code) values(</v>
      </c>
      <c r="H33" s="27" t="str">
        <f t="shared" si="1"/>
        <v>1908040853000000031,</v>
      </c>
      <c r="I33" s="27" t="str">
        <f t="shared" si="2"/>
        <v>1908040851000000001,</v>
      </c>
      <c r="J33" s="27" t="str">
        <f t="shared" si="3"/>
        <v>1908032303000000031,</v>
      </c>
      <c r="K33" s="27" t="str">
        <f t="shared" si="4"/>
        <v>'dubbo-nacos-consumer'</v>
      </c>
      <c r="L33" s="27" t="str">
        <f t="shared" si="5"/>
        <v>);</v>
      </c>
    </row>
    <row r="34" spans="1:12">
      <c r="A34" t="str">
        <f>permission!I34</f>
        <v>1908032303000000032</v>
      </c>
      <c r="B34" t="str">
        <f>permission!J34</f>
        <v>Layouts</v>
      </c>
      <c r="C34" s="26" t="str">
        <f>role!$A$2</f>
        <v>1908040851000000001</v>
      </c>
      <c r="D34" s="26" t="str">
        <f>role!$B$2</f>
        <v>System Admin Role</v>
      </c>
      <c r="E34" t="str">
        <f>permission!$P$3</f>
        <v>dubbo-nacos-consumer</v>
      </c>
      <c r="G34" s="27" t="str">
        <f t="shared" si="0"/>
        <v>insert into dn_role_permission(id,role_id,permission_id,site_code) values(</v>
      </c>
      <c r="H34" s="27" t="str">
        <f t="shared" si="1"/>
        <v>1908040853000000032,</v>
      </c>
      <c r="I34" s="27" t="str">
        <f t="shared" si="2"/>
        <v>1908040851000000001,</v>
      </c>
      <c r="J34" s="27" t="str">
        <f t="shared" si="3"/>
        <v>1908032303000000032,</v>
      </c>
      <c r="K34" s="27" t="str">
        <f t="shared" si="4"/>
        <v>'dubbo-nacos-consumer'</v>
      </c>
      <c r="L34" s="27" t="str">
        <f t="shared" si="5"/>
        <v>);</v>
      </c>
    </row>
    <row r="35" spans="1:12">
      <c r="A35" t="str">
        <f>permission!I35</f>
        <v>1908032303000000033</v>
      </c>
      <c r="B35" t="str">
        <f>permission!J35</f>
        <v>Fixed Sidebar</v>
      </c>
      <c r="C35" s="26" t="str">
        <f>role!$A$2</f>
        <v>1908040851000000001</v>
      </c>
      <c r="D35" s="26" t="str">
        <f>role!$B$2</f>
        <v>System Admin Role</v>
      </c>
      <c r="E35" t="str">
        <f>permission!$P$3</f>
        <v>dubbo-nacos-consumer</v>
      </c>
      <c r="G35" s="27" t="str">
        <f t="shared" si="0"/>
        <v>insert into dn_role_permission(id,role_id,permission_id,site_code) values(</v>
      </c>
      <c r="H35" s="27" t="str">
        <f t="shared" si="1"/>
        <v>1908040853000000033,</v>
      </c>
      <c r="I35" s="27" t="str">
        <f t="shared" si="2"/>
        <v>1908040851000000001,</v>
      </c>
      <c r="J35" s="27" t="str">
        <f t="shared" si="3"/>
        <v>1908032303000000033,</v>
      </c>
      <c r="K35" s="27" t="str">
        <f t="shared" si="4"/>
        <v>'dubbo-nacos-consumer'</v>
      </c>
      <c r="L35" s="27" t="str">
        <f t="shared" si="5"/>
        <v>);</v>
      </c>
    </row>
    <row r="36" spans="1:12">
      <c r="A36" t="str">
        <f>permission!I36</f>
        <v>1908032303000000034</v>
      </c>
      <c r="B36" t="str">
        <f>permission!J36</f>
        <v>Fixed Footer</v>
      </c>
      <c r="C36" s="26" t="str">
        <f>role!$A$2</f>
        <v>1908040851000000001</v>
      </c>
      <c r="D36" s="26" t="str">
        <f>role!$B$2</f>
        <v>System Admin Role</v>
      </c>
      <c r="E36" t="str">
        <f>permission!$P$3</f>
        <v>dubbo-nacos-consumer</v>
      </c>
      <c r="G36" s="27" t="str">
        <f t="shared" si="0"/>
        <v>insert into dn_role_permission(id,role_id,permission_id,site_code) values(</v>
      </c>
      <c r="H36" s="27" t="str">
        <f t="shared" si="1"/>
        <v>1908040853000000034,</v>
      </c>
      <c r="I36" s="27" t="str">
        <f t="shared" si="2"/>
        <v>1908040851000000001,</v>
      </c>
      <c r="J36" s="27" t="str">
        <f t="shared" si="3"/>
        <v>1908032303000000034,</v>
      </c>
      <c r="K36" s="27" t="str">
        <f t="shared" si="4"/>
        <v>'dubbo-nacos-consumer'</v>
      </c>
      <c r="L36" s="27" t="str">
        <f t="shared" si="5"/>
        <v>);</v>
      </c>
    </row>
    <row r="37" spans="1:12">
      <c r="A37" t="str">
        <f>permission!I37</f>
        <v>1908032303000000035</v>
      </c>
      <c r="B37" t="str">
        <f>permission!J37</f>
        <v>LIVE  ON</v>
      </c>
      <c r="C37" s="26" t="str">
        <f>role!$A$2</f>
        <v>1908040851000000001</v>
      </c>
      <c r="D37" s="26" t="str">
        <f>role!$B$2</f>
        <v>System Admin Role</v>
      </c>
      <c r="E37" t="str">
        <f>permission!$P$3</f>
        <v>dubbo-nacos-consumer</v>
      </c>
      <c r="G37" s="27" t="str">
        <f t="shared" si="0"/>
        <v>insert into dn_role_permission(id,role_id,permission_id,site_code) values(</v>
      </c>
      <c r="H37" s="27" t="str">
        <f t="shared" si="1"/>
        <v>1908040853000000035,</v>
      </c>
      <c r="I37" s="27" t="str">
        <f t="shared" si="2"/>
        <v>1908040851000000001,</v>
      </c>
      <c r="J37" s="27" t="str">
        <f t="shared" si="3"/>
        <v>1908032303000000035,</v>
      </c>
      <c r="K37" s="27" t="str">
        <f t="shared" si="4"/>
        <v>'dubbo-nacos-consumer'</v>
      </c>
      <c r="L37" s="27" t="str">
        <f t="shared" si="5"/>
        <v>);</v>
      </c>
    </row>
    <row r="38" spans="1:12">
      <c r="A38" t="str">
        <f>permission!I38</f>
        <v>1908032303000000036</v>
      </c>
      <c r="B38" t="str">
        <f>permission!J38</f>
        <v>Additional Pages</v>
      </c>
      <c r="C38" s="26" t="str">
        <f>role!$A$2</f>
        <v>1908040851000000001</v>
      </c>
      <c r="D38" s="26" t="str">
        <f>role!$B$2</f>
        <v>System Admin Role</v>
      </c>
      <c r="E38" t="str">
        <f>permission!$P$3</f>
        <v>dubbo-nacos-consumer</v>
      </c>
      <c r="G38" s="27" t="str">
        <f t="shared" si="0"/>
        <v>insert into dn_role_permission(id,role_id,permission_id,site_code) values(</v>
      </c>
      <c r="H38" s="27" t="str">
        <f t="shared" si="1"/>
        <v>1908040853000000036,</v>
      </c>
      <c r="I38" s="27" t="str">
        <f t="shared" si="2"/>
        <v>1908040851000000001,</v>
      </c>
      <c r="J38" s="27" t="str">
        <f t="shared" si="3"/>
        <v>1908032303000000036,</v>
      </c>
      <c r="K38" s="27" t="str">
        <f t="shared" si="4"/>
        <v>'dubbo-nacos-consumer'</v>
      </c>
      <c r="L38" s="27" t="str">
        <f t="shared" si="5"/>
        <v>);</v>
      </c>
    </row>
    <row r="39" spans="1:12">
      <c r="A39" t="str">
        <f>permission!I39</f>
        <v>1908032303000000037</v>
      </c>
      <c r="B39" t="str">
        <f>permission!J39</f>
        <v>E-commerce</v>
      </c>
      <c r="C39" s="26" t="str">
        <f>role!$A$2</f>
        <v>1908040851000000001</v>
      </c>
      <c r="D39" s="26" t="str">
        <f>role!$B$2</f>
        <v>System Admin Role</v>
      </c>
      <c r="E39" t="str">
        <f>permission!$P$3</f>
        <v>dubbo-nacos-consumer</v>
      </c>
      <c r="G39" s="27" t="str">
        <f t="shared" si="0"/>
        <v>insert into dn_role_permission(id,role_id,permission_id,site_code) values(</v>
      </c>
      <c r="H39" s="27" t="str">
        <f t="shared" si="1"/>
        <v>1908040853000000037,</v>
      </c>
      <c r="I39" s="27" t="str">
        <f t="shared" si="2"/>
        <v>1908040851000000001,</v>
      </c>
      <c r="J39" s="27" t="str">
        <f t="shared" si="3"/>
        <v>1908032303000000037,</v>
      </c>
      <c r="K39" s="27" t="str">
        <f t="shared" si="4"/>
        <v>'dubbo-nacos-consumer'</v>
      </c>
      <c r="L39" s="27" t="str">
        <f t="shared" si="5"/>
        <v>);</v>
      </c>
    </row>
    <row r="40" spans="1:12">
      <c r="A40" t="str">
        <f>permission!I40</f>
        <v>1908032303000000038</v>
      </c>
      <c r="B40" t="str">
        <f>permission!J40</f>
        <v>Projects</v>
      </c>
      <c r="C40" s="26" t="str">
        <f>role!$A$2</f>
        <v>1908040851000000001</v>
      </c>
      <c r="D40" s="26" t="str">
        <f>role!$B$2</f>
        <v>System Admin Role</v>
      </c>
      <c r="E40" t="str">
        <f>permission!$P$3</f>
        <v>dubbo-nacos-consumer</v>
      </c>
      <c r="G40" s="27" t="str">
        <f t="shared" si="0"/>
        <v>insert into dn_role_permission(id,role_id,permission_id,site_code) values(</v>
      </c>
      <c r="H40" s="27" t="str">
        <f t="shared" si="1"/>
        <v>1908040853000000038,</v>
      </c>
      <c r="I40" s="27" t="str">
        <f t="shared" si="2"/>
        <v>1908040851000000001,</v>
      </c>
      <c r="J40" s="27" t="str">
        <f t="shared" si="3"/>
        <v>1908032303000000038,</v>
      </c>
      <c r="K40" s="27" t="str">
        <f t="shared" si="4"/>
        <v>'dubbo-nacos-consumer'</v>
      </c>
      <c r="L40" s="27" t="str">
        <f t="shared" si="5"/>
        <v>);</v>
      </c>
    </row>
    <row r="41" spans="1:12">
      <c r="A41" t="str">
        <f>permission!I41</f>
        <v>1908032303000000039</v>
      </c>
      <c r="B41" t="str">
        <f>permission!J41</f>
        <v>Project Detail</v>
      </c>
      <c r="C41" s="26" t="str">
        <f>role!$A$2</f>
        <v>1908040851000000001</v>
      </c>
      <c r="D41" s="26" t="str">
        <f>role!$B$2</f>
        <v>System Admin Role</v>
      </c>
      <c r="E41" t="str">
        <f>permission!$P$3</f>
        <v>dubbo-nacos-consumer</v>
      </c>
      <c r="G41" s="27" t="str">
        <f t="shared" si="0"/>
        <v>insert into dn_role_permission(id,role_id,permission_id,site_code) values(</v>
      </c>
      <c r="H41" s="27" t="str">
        <f t="shared" si="1"/>
        <v>1908040853000000039,</v>
      </c>
      <c r="I41" s="27" t="str">
        <f t="shared" si="2"/>
        <v>1908040851000000001,</v>
      </c>
      <c r="J41" s="27" t="str">
        <f t="shared" si="3"/>
        <v>1908032303000000039,</v>
      </c>
      <c r="K41" s="27" t="str">
        <f t="shared" si="4"/>
        <v>'dubbo-nacos-consumer'</v>
      </c>
      <c r="L41" s="27" t="str">
        <f t="shared" si="5"/>
        <v>);</v>
      </c>
    </row>
    <row r="42" spans="1:12">
      <c r="A42" t="str">
        <f>permission!I42</f>
        <v>1908032303000000040</v>
      </c>
      <c r="B42" t="str">
        <f>permission!J42</f>
        <v>Contacts</v>
      </c>
      <c r="C42" s="26" t="str">
        <f>role!$A$2</f>
        <v>1908040851000000001</v>
      </c>
      <c r="D42" s="26" t="str">
        <f>role!$B$2</f>
        <v>System Admin Role</v>
      </c>
      <c r="E42" t="str">
        <f>permission!$P$3</f>
        <v>dubbo-nacos-consumer</v>
      </c>
      <c r="G42" s="27" t="str">
        <f t="shared" si="0"/>
        <v>insert into dn_role_permission(id,role_id,permission_id,site_code) values(</v>
      </c>
      <c r="H42" s="27" t="str">
        <f t="shared" si="1"/>
        <v>1908040853000000040,</v>
      </c>
      <c r="I42" s="27" t="str">
        <f t="shared" si="2"/>
        <v>1908040851000000001,</v>
      </c>
      <c r="J42" s="27" t="str">
        <f t="shared" si="3"/>
        <v>1908032303000000040,</v>
      </c>
      <c r="K42" s="27" t="str">
        <f t="shared" si="4"/>
        <v>'dubbo-nacos-consumer'</v>
      </c>
      <c r="L42" s="27" t="str">
        <f t="shared" si="5"/>
        <v>);</v>
      </c>
    </row>
    <row r="43" spans="1:12">
      <c r="A43" t="str">
        <f>permission!I43</f>
        <v>1908032303000000041</v>
      </c>
      <c r="B43" t="str">
        <f>permission!J43</f>
        <v>Profile</v>
      </c>
      <c r="C43" s="26" t="str">
        <f>role!$A$2</f>
        <v>1908040851000000001</v>
      </c>
      <c r="D43" s="26" t="str">
        <f>role!$B$2</f>
        <v>System Admin Role</v>
      </c>
      <c r="E43" t="str">
        <f>permission!$P$3</f>
        <v>dubbo-nacos-consumer</v>
      </c>
      <c r="G43" s="27" t="str">
        <f t="shared" si="0"/>
        <v>insert into dn_role_permission(id,role_id,permission_id,site_code) values(</v>
      </c>
      <c r="H43" s="27" t="str">
        <f t="shared" si="1"/>
        <v>1908040853000000041,</v>
      </c>
      <c r="I43" s="27" t="str">
        <f t="shared" si="2"/>
        <v>1908040851000000001,</v>
      </c>
      <c r="J43" s="27" t="str">
        <f t="shared" si="3"/>
        <v>1908032303000000041,</v>
      </c>
      <c r="K43" s="27" t="str">
        <f t="shared" si="4"/>
        <v>'dubbo-nacos-consumer'</v>
      </c>
      <c r="L43" s="27" t="str">
        <f t="shared" si="5"/>
        <v>);</v>
      </c>
    </row>
    <row r="44" spans="1:12">
      <c r="A44" t="str">
        <f>permission!I44</f>
        <v>1908032303000000042</v>
      </c>
      <c r="B44" t="str">
        <f>permission!J44</f>
        <v>Extras</v>
      </c>
      <c r="C44" s="26" t="str">
        <f>role!$A$2</f>
        <v>1908040851000000001</v>
      </c>
      <c r="D44" s="26" t="str">
        <f>role!$B$2</f>
        <v>System Admin Role</v>
      </c>
      <c r="E44" t="str">
        <f>permission!$P$3</f>
        <v>dubbo-nacos-consumer</v>
      </c>
      <c r="G44" s="27" t="str">
        <f t="shared" si="0"/>
        <v>insert into dn_role_permission(id,role_id,permission_id,site_code) values(</v>
      </c>
      <c r="H44" s="27" t="str">
        <f t="shared" si="1"/>
        <v>1908040853000000042,</v>
      </c>
      <c r="I44" s="27" t="str">
        <f t="shared" si="2"/>
        <v>1908040851000000001,</v>
      </c>
      <c r="J44" s="27" t="str">
        <f t="shared" si="3"/>
        <v>1908032303000000042,</v>
      </c>
      <c r="K44" s="27" t="str">
        <f t="shared" si="4"/>
        <v>'dubbo-nacos-consumer'</v>
      </c>
      <c r="L44" s="27" t="str">
        <f t="shared" si="5"/>
        <v>);</v>
      </c>
    </row>
    <row r="45" spans="1:12">
      <c r="A45" t="str">
        <f>permission!I45</f>
        <v>1908032303000000043</v>
      </c>
      <c r="B45" t="str">
        <f>permission!J45</f>
        <v>403  Error</v>
      </c>
      <c r="C45" s="26" t="str">
        <f>role!$A$2</f>
        <v>1908040851000000001</v>
      </c>
      <c r="D45" s="26" t="str">
        <f>role!$B$2</f>
        <v>System Admin Role</v>
      </c>
      <c r="E45" t="str">
        <f>permission!$P$3</f>
        <v>dubbo-nacos-consumer</v>
      </c>
      <c r="G45" s="27" t="str">
        <f t="shared" si="0"/>
        <v>insert into dn_role_permission(id,role_id,permission_id,site_code) values(</v>
      </c>
      <c r="H45" s="27" t="str">
        <f t="shared" si="1"/>
        <v>1908040853000000043,</v>
      </c>
      <c r="I45" s="27" t="str">
        <f t="shared" si="2"/>
        <v>1908040851000000001,</v>
      </c>
      <c r="J45" s="27" t="str">
        <f t="shared" si="3"/>
        <v>1908032303000000043,</v>
      </c>
      <c r="K45" s="27" t="str">
        <f t="shared" si="4"/>
        <v>'dubbo-nacos-consumer'</v>
      </c>
      <c r="L45" s="27" t="str">
        <f t="shared" si="5"/>
        <v>);</v>
      </c>
    </row>
    <row r="46" spans="1:12">
      <c r="A46" t="str">
        <f>permission!I46</f>
        <v>1908032303000000044</v>
      </c>
      <c r="B46" t="str">
        <f>permission!J46</f>
        <v>404 Error</v>
      </c>
      <c r="C46" s="26" t="str">
        <f>role!$A$2</f>
        <v>1908040851000000001</v>
      </c>
      <c r="D46" s="26" t="str">
        <f>role!$B$2</f>
        <v>System Admin Role</v>
      </c>
      <c r="E46" t="str">
        <f>permission!$P$3</f>
        <v>dubbo-nacos-consumer</v>
      </c>
      <c r="G46" s="27" t="str">
        <f t="shared" si="0"/>
        <v>insert into dn_role_permission(id,role_id,permission_id,site_code) values(</v>
      </c>
      <c r="H46" s="27" t="str">
        <f t="shared" si="1"/>
        <v>1908040853000000044,</v>
      </c>
      <c r="I46" s="27" t="str">
        <f t="shared" si="2"/>
        <v>1908040851000000001,</v>
      </c>
      <c r="J46" s="27" t="str">
        <f t="shared" si="3"/>
        <v>1908032303000000044,</v>
      </c>
      <c r="K46" s="27" t="str">
        <f t="shared" si="4"/>
        <v>'dubbo-nacos-consumer'</v>
      </c>
      <c r="L46" s="27" t="str">
        <f t="shared" si="5"/>
        <v>);</v>
      </c>
    </row>
    <row r="47" spans="1:12">
      <c r="A47" t="str">
        <f>permission!I47</f>
        <v>1908032303000000045</v>
      </c>
      <c r="B47" t="str">
        <f>permission!J47</f>
        <v>500 Error</v>
      </c>
      <c r="C47" s="26" t="str">
        <f>role!$A$2</f>
        <v>1908040851000000001</v>
      </c>
      <c r="D47" s="26" t="str">
        <f>role!$B$2</f>
        <v>System Admin Role</v>
      </c>
      <c r="E47" t="str">
        <f>permission!$P$3</f>
        <v>dubbo-nacos-consumer</v>
      </c>
      <c r="G47" s="27" t="str">
        <f t="shared" si="0"/>
        <v>insert into dn_role_permission(id,role_id,permission_id,site_code) values(</v>
      </c>
      <c r="H47" s="27" t="str">
        <f t="shared" si="1"/>
        <v>1908040853000000045,</v>
      </c>
      <c r="I47" s="27" t="str">
        <f t="shared" si="2"/>
        <v>1908040851000000001,</v>
      </c>
      <c r="J47" s="27" t="str">
        <f t="shared" si="3"/>
        <v>1908032303000000045,</v>
      </c>
      <c r="K47" s="27" t="str">
        <f t="shared" si="4"/>
        <v>'dubbo-nacos-consumer'</v>
      </c>
      <c r="L47" s="27" t="str">
        <f t="shared" si="5"/>
        <v>);</v>
      </c>
    </row>
    <row r="48" spans="1:12">
      <c r="A48" t="str">
        <f>permission!I48</f>
        <v>1908032303000000046</v>
      </c>
      <c r="B48" t="str">
        <f>permission!J48</f>
        <v>Plain Page</v>
      </c>
      <c r="C48" s="26" t="str">
        <f>role!$A$2</f>
        <v>1908040851000000001</v>
      </c>
      <c r="D48" s="26" t="str">
        <f>role!$B$2</f>
        <v>System Admin Role</v>
      </c>
      <c r="E48" t="str">
        <f>permission!$P$3</f>
        <v>dubbo-nacos-consumer</v>
      </c>
      <c r="G48" s="27" t="str">
        <f t="shared" si="0"/>
        <v>insert into dn_role_permission(id,role_id,permission_id,site_code) values(</v>
      </c>
      <c r="H48" s="27" t="str">
        <f t="shared" si="1"/>
        <v>1908040853000000046,</v>
      </c>
      <c r="I48" s="27" t="str">
        <f t="shared" si="2"/>
        <v>1908040851000000001,</v>
      </c>
      <c r="J48" s="27" t="str">
        <f t="shared" si="3"/>
        <v>1908032303000000046,</v>
      </c>
      <c r="K48" s="27" t="str">
        <f t="shared" si="4"/>
        <v>'dubbo-nacos-consumer'</v>
      </c>
      <c r="L48" s="27" t="str">
        <f t="shared" si="5"/>
        <v>);</v>
      </c>
    </row>
    <row r="49" spans="1:12">
      <c r="A49" t="str">
        <f>permission!I49</f>
        <v>1908032303000000047</v>
      </c>
      <c r="B49" t="str">
        <f>permission!J49</f>
        <v>Login Page</v>
      </c>
      <c r="C49" s="26" t="str">
        <f>role!$A$2</f>
        <v>1908040851000000001</v>
      </c>
      <c r="D49" s="26" t="str">
        <f>role!$B$2</f>
        <v>System Admin Role</v>
      </c>
      <c r="E49" t="str">
        <f>permission!$P$3</f>
        <v>dubbo-nacos-consumer</v>
      </c>
      <c r="G49" s="27" t="str">
        <f t="shared" si="0"/>
        <v>insert into dn_role_permission(id,role_id,permission_id,site_code) values(</v>
      </c>
      <c r="H49" s="27" t="str">
        <f t="shared" si="1"/>
        <v>1908040853000000047,</v>
      </c>
      <c r="I49" s="27" t="str">
        <f t="shared" si="2"/>
        <v>1908040851000000001,</v>
      </c>
      <c r="J49" s="27" t="str">
        <f t="shared" si="3"/>
        <v>1908032303000000047,</v>
      </c>
      <c r="K49" s="27" t="str">
        <f t="shared" si="4"/>
        <v>'dubbo-nacos-consumer'</v>
      </c>
      <c r="L49" s="27" t="str">
        <f t="shared" si="5"/>
        <v>);</v>
      </c>
    </row>
    <row r="50" spans="1:12">
      <c r="A50" t="str">
        <f>permission!I50</f>
        <v>1908032303000000048</v>
      </c>
      <c r="B50" t="str">
        <f>permission!J50</f>
        <v>Pricing Tables</v>
      </c>
      <c r="C50" s="26" t="str">
        <f>role!$A$2</f>
        <v>1908040851000000001</v>
      </c>
      <c r="D50" s="26" t="str">
        <f>role!$B$2</f>
        <v>System Admin Role</v>
      </c>
      <c r="E50" t="str">
        <f>permission!$P$3</f>
        <v>dubbo-nacos-consumer</v>
      </c>
      <c r="G50" s="27" t="str">
        <f t="shared" si="0"/>
        <v>insert into dn_role_permission(id,role_id,permission_id,site_code) values(</v>
      </c>
      <c r="H50" s="27" t="str">
        <f t="shared" si="1"/>
        <v>1908040853000000048,</v>
      </c>
      <c r="I50" s="27" t="str">
        <f t="shared" si="2"/>
        <v>1908040851000000001,</v>
      </c>
      <c r="J50" s="27" t="str">
        <f t="shared" si="3"/>
        <v>1908032303000000048,</v>
      </c>
      <c r="K50" s="27" t="str">
        <f t="shared" si="4"/>
        <v>'dubbo-nacos-consumer'</v>
      </c>
      <c r="L50" s="27" t="str">
        <f t="shared" si="5"/>
        <v>);</v>
      </c>
    </row>
    <row r="51" spans="1:12">
      <c r="A51" t="str">
        <f>permission!I51</f>
        <v>1908032303000000049</v>
      </c>
      <c r="B51" t="str">
        <f>permission!J51</f>
        <v>Multilevel Menu</v>
      </c>
      <c r="C51" s="26" t="str">
        <f>role!$A$2</f>
        <v>1908040851000000001</v>
      </c>
      <c r="D51" s="26" t="str">
        <f>role!$B$2</f>
        <v>System Admin Role</v>
      </c>
      <c r="E51" t="str">
        <f>permission!$P$3</f>
        <v>dubbo-nacos-consumer</v>
      </c>
      <c r="G51" s="27" t="str">
        <f t="shared" si="0"/>
        <v>insert into dn_role_permission(id,role_id,permission_id,site_code) values(</v>
      </c>
      <c r="H51" s="27" t="str">
        <f t="shared" si="1"/>
        <v>1908040853000000049,</v>
      </c>
      <c r="I51" s="27" t="str">
        <f t="shared" si="2"/>
        <v>1908040851000000001,</v>
      </c>
      <c r="J51" s="27" t="str">
        <f t="shared" si="3"/>
        <v>1908032303000000049,</v>
      </c>
      <c r="K51" s="27" t="str">
        <f t="shared" si="4"/>
        <v>'dubbo-nacos-consumer'</v>
      </c>
      <c r="L51" s="27" t="str">
        <f t="shared" si="5"/>
        <v>);</v>
      </c>
    </row>
    <row r="52" spans="1:12">
      <c r="A52" t="str">
        <f>permission!I52</f>
        <v>1908032303000000050</v>
      </c>
      <c r="B52" t="str">
        <f>permission!J52</f>
        <v>Level  One</v>
      </c>
      <c r="C52" s="26" t="str">
        <f>role!$A$2</f>
        <v>1908040851000000001</v>
      </c>
      <c r="D52" s="26" t="str">
        <f>role!$B$2</f>
        <v>System Admin Role</v>
      </c>
      <c r="E52" t="str">
        <f>permission!$P$3</f>
        <v>dubbo-nacos-consumer</v>
      </c>
      <c r="G52" s="27" t="str">
        <f t="shared" si="0"/>
        <v>insert into dn_role_permission(id,role_id,permission_id,site_code) values(</v>
      </c>
      <c r="H52" s="27" t="str">
        <f t="shared" si="1"/>
        <v>1908040853000000050,</v>
      </c>
      <c r="I52" s="27" t="str">
        <f t="shared" si="2"/>
        <v>1908040851000000001,</v>
      </c>
      <c r="J52" s="27" t="str">
        <f t="shared" si="3"/>
        <v>1908032303000000050,</v>
      </c>
      <c r="K52" s="27" t="str">
        <f t="shared" si="4"/>
        <v>'dubbo-nacos-consumer'</v>
      </c>
      <c r="L52" s="27" t="str">
        <f t="shared" si="5"/>
        <v>);</v>
      </c>
    </row>
    <row r="53" spans="1:12">
      <c r="A53" t="str">
        <f>permission!I53</f>
        <v>1908032303000000051</v>
      </c>
      <c r="B53" t="str">
        <f>permission!J53</f>
        <v>Level One</v>
      </c>
      <c r="C53" s="26" t="str">
        <f>role!$A$2</f>
        <v>1908040851000000001</v>
      </c>
      <c r="D53" s="26" t="str">
        <f>role!$B$2</f>
        <v>System Admin Role</v>
      </c>
      <c r="E53" t="str">
        <f>permission!$P$3</f>
        <v>dubbo-nacos-consumer</v>
      </c>
      <c r="G53" s="27" t="str">
        <f t="shared" si="0"/>
        <v>insert into dn_role_permission(id,role_id,permission_id,site_code) values(</v>
      </c>
      <c r="H53" s="27" t="str">
        <f t="shared" si="1"/>
        <v>1908040853000000051,</v>
      </c>
      <c r="I53" s="27" t="str">
        <f t="shared" si="2"/>
        <v>1908040851000000001,</v>
      </c>
      <c r="J53" s="27" t="str">
        <f t="shared" si="3"/>
        <v>1908032303000000051,</v>
      </c>
      <c r="K53" s="27" t="str">
        <f t="shared" si="4"/>
        <v>'dubbo-nacos-consumer'</v>
      </c>
      <c r="L53" s="27" t="str">
        <f t="shared" si="5"/>
        <v>);</v>
      </c>
    </row>
    <row r="54" spans="1:12">
      <c r="A54" t="str">
        <f>permission!I54</f>
        <v>1908032303000000052</v>
      </c>
      <c r="B54" t="str">
        <f>permission!J54</f>
        <v>Level Two</v>
      </c>
      <c r="C54" s="26" t="str">
        <f>role!$A$2</f>
        <v>1908040851000000001</v>
      </c>
      <c r="D54" s="26" t="str">
        <f>role!$B$2</f>
        <v>System Admin Role</v>
      </c>
      <c r="E54" t="str">
        <f>permission!$P$3</f>
        <v>dubbo-nacos-consumer</v>
      </c>
      <c r="G54" s="27" t="str">
        <f t="shared" si="0"/>
        <v>insert into dn_role_permission(id,role_id,permission_id,site_code) values(</v>
      </c>
      <c r="H54" s="27" t="str">
        <f t="shared" si="1"/>
        <v>1908040853000000052,</v>
      </c>
      <c r="I54" s="27" t="str">
        <f t="shared" si="2"/>
        <v>1908040851000000001,</v>
      </c>
      <c r="J54" s="27" t="str">
        <f t="shared" si="3"/>
        <v>1908032303000000052,</v>
      </c>
      <c r="K54" s="27" t="str">
        <f t="shared" si="4"/>
        <v>'dubbo-nacos-consumer'</v>
      </c>
      <c r="L54" s="27" t="str">
        <f t="shared" si="5"/>
        <v>);</v>
      </c>
    </row>
    <row r="55" spans="1:12">
      <c r="A55" t="str">
        <f>permission!I55</f>
        <v>1908032303000000053</v>
      </c>
      <c r="B55" t="str">
        <f>permission!J55</f>
        <v>Level Two</v>
      </c>
      <c r="C55" s="26" t="str">
        <f>role!$A$2</f>
        <v>1908040851000000001</v>
      </c>
      <c r="D55" s="26" t="str">
        <f>role!$B$2</f>
        <v>System Admin Role</v>
      </c>
      <c r="E55" t="str">
        <f>permission!$P$3</f>
        <v>dubbo-nacos-consumer</v>
      </c>
      <c r="G55" s="27" t="str">
        <f t="shared" si="0"/>
        <v>insert into dn_role_permission(id,role_id,permission_id,site_code) values(</v>
      </c>
      <c r="H55" s="27" t="str">
        <f t="shared" si="1"/>
        <v>1908040853000000053,</v>
      </c>
      <c r="I55" s="27" t="str">
        <f t="shared" si="2"/>
        <v>1908040851000000001,</v>
      </c>
      <c r="J55" s="27" t="str">
        <f t="shared" si="3"/>
        <v>1908032303000000053,</v>
      </c>
      <c r="K55" s="27" t="str">
        <f t="shared" si="4"/>
        <v>'dubbo-nacos-consumer'</v>
      </c>
      <c r="L55" s="27" t="str">
        <f t="shared" si="5"/>
        <v>);</v>
      </c>
    </row>
    <row r="56" spans="1:12">
      <c r="A56" t="str">
        <f>permission!I56</f>
        <v>1908032303000000054</v>
      </c>
      <c r="B56" t="str">
        <f>permission!J56</f>
        <v>Level Two</v>
      </c>
      <c r="C56" s="26" t="str">
        <f>role!$A$2</f>
        <v>1908040851000000001</v>
      </c>
      <c r="D56" s="26" t="str">
        <f>role!$B$2</f>
        <v>System Admin Role</v>
      </c>
      <c r="E56" t="str">
        <f>permission!$P$3</f>
        <v>dubbo-nacos-consumer</v>
      </c>
      <c r="G56" s="27" t="str">
        <f t="shared" si="0"/>
        <v>insert into dn_role_permission(id,role_id,permission_id,site_code) values(</v>
      </c>
      <c r="H56" s="27" t="str">
        <f t="shared" si="1"/>
        <v>1908040853000000054,</v>
      </c>
      <c r="I56" s="27" t="str">
        <f t="shared" si="2"/>
        <v>1908040851000000001,</v>
      </c>
      <c r="J56" s="27" t="str">
        <f t="shared" si="3"/>
        <v>1908032303000000054,</v>
      </c>
      <c r="K56" s="27" t="str">
        <f t="shared" si="4"/>
        <v>'dubbo-nacos-consumer'</v>
      </c>
      <c r="L56" s="27" t="str">
        <f t="shared" si="5"/>
        <v>);</v>
      </c>
    </row>
    <row r="57" spans="1:12">
      <c r="A57" t="str">
        <f>permission!I57</f>
        <v>1908032303000000055</v>
      </c>
      <c r="B57" t="str">
        <f>permission!J57</f>
        <v>Level One</v>
      </c>
      <c r="C57" s="26" t="str">
        <f>role!$A$2</f>
        <v>1908040851000000001</v>
      </c>
      <c r="D57" s="26" t="str">
        <f>role!$B$2</f>
        <v>System Admin Role</v>
      </c>
      <c r="E57" t="str">
        <f>permission!$P$3</f>
        <v>dubbo-nacos-consumer</v>
      </c>
      <c r="G57" s="27" t="str">
        <f t="shared" si="0"/>
        <v>insert into dn_role_permission(id,role_id,permission_id,site_code) values(</v>
      </c>
      <c r="H57" s="27" t="str">
        <f t="shared" si="1"/>
        <v>1908040853000000055,</v>
      </c>
      <c r="I57" s="27" t="str">
        <f t="shared" si="2"/>
        <v>1908040851000000001,</v>
      </c>
      <c r="J57" s="27" t="str">
        <f t="shared" si="3"/>
        <v>1908032303000000055,</v>
      </c>
      <c r="K57" s="27" t="str">
        <f t="shared" si="4"/>
        <v>'dubbo-nacos-consumer'</v>
      </c>
      <c r="L57" s="27" t="str">
        <f t="shared" si="5"/>
        <v>);</v>
      </c>
    </row>
    <row r="58" spans="1:12">
      <c r="A58" t="str">
        <f>permission!I58</f>
        <v>1908032303000000056</v>
      </c>
      <c r="B58" t="str">
        <f>permission!J58</f>
        <v>Landing Page</v>
      </c>
      <c r="C58" s="26" t="str">
        <f>role!$A$2</f>
        <v>1908040851000000001</v>
      </c>
      <c r="D58" s="26" t="str">
        <f>role!$B$2</f>
        <v>System Admin Role</v>
      </c>
      <c r="E58" t="str">
        <f>permission!$P$3</f>
        <v>dubbo-nacos-consumer</v>
      </c>
      <c r="G58" s="27" t="str">
        <f t="shared" si="0"/>
        <v>insert into dn_role_permission(id,role_id,permission_id,site_code) values(</v>
      </c>
      <c r="H58" s="27" t="str">
        <f t="shared" si="1"/>
        <v>1908040853000000056,</v>
      </c>
      <c r="I58" s="27" t="str">
        <f t="shared" si="2"/>
        <v>1908040851000000001,</v>
      </c>
      <c r="J58" s="27" t="str">
        <f t="shared" si="3"/>
        <v>1908032303000000056,</v>
      </c>
      <c r="K58" s="27" t="str">
        <f t="shared" si="4"/>
        <v>'dubbo-nacos-consumer'</v>
      </c>
      <c r="L58" s="27" t="str">
        <f t="shared" si="5"/>
        <v>);</v>
      </c>
    </row>
    <row r="59" spans="1:12">
      <c r="A59" t="str">
        <f>permission!I3</f>
        <v>1908032303000000001</v>
      </c>
      <c r="B59" t="str">
        <f>permission!J3</f>
        <v>GENERAL</v>
      </c>
      <c r="C59" s="25" t="str">
        <f>role!$A$3</f>
        <v>1908040851000000002</v>
      </c>
      <c r="D59" s="25" t="str">
        <f>role!$B$3</f>
        <v>System Customer Role</v>
      </c>
      <c r="E59" t="str">
        <f>permission!$P$3</f>
        <v>dubbo-nacos-consumer</v>
      </c>
      <c r="G59" s="27" t="str">
        <f t="shared" si="0"/>
        <v>insert into dn_role_permission(id,role_id,permission_id,site_code) values(</v>
      </c>
      <c r="H59" s="27" t="str">
        <f t="shared" si="1"/>
        <v>1908040853000000057,</v>
      </c>
      <c r="I59" s="27" t="str">
        <f t="shared" si="2"/>
        <v>1908040851000000002,</v>
      </c>
      <c r="J59" s="27" t="str">
        <f t="shared" si="3"/>
        <v>1908032303000000001,</v>
      </c>
      <c r="K59" s="27" t="str">
        <f t="shared" si="4"/>
        <v>'dubbo-nacos-consumer'</v>
      </c>
      <c r="L59" s="27" t="str">
        <f t="shared" si="5"/>
        <v>);</v>
      </c>
    </row>
    <row r="60" spans="1:12">
      <c r="A60" t="str">
        <f>permission!I4</f>
        <v>1908032303000000002</v>
      </c>
      <c r="B60" t="str">
        <f>permission!J4</f>
        <v>Home</v>
      </c>
      <c r="C60" s="25" t="str">
        <f>role!$A$3</f>
        <v>1908040851000000002</v>
      </c>
      <c r="D60" s="25" t="str">
        <f>role!$B$3</f>
        <v>System Customer Role</v>
      </c>
      <c r="E60" t="str">
        <f>permission!$P$3</f>
        <v>dubbo-nacos-consumer</v>
      </c>
      <c r="G60" s="27" t="str">
        <f t="shared" si="0"/>
        <v>insert into dn_role_permission(id,role_id,permission_id,site_code) values(</v>
      </c>
      <c r="H60" s="27" t="str">
        <f t="shared" si="1"/>
        <v>1908040853000000058,</v>
      </c>
      <c r="I60" s="27" t="str">
        <f t="shared" si="2"/>
        <v>1908040851000000002,</v>
      </c>
      <c r="J60" s="27" t="str">
        <f t="shared" si="3"/>
        <v>1908032303000000002,</v>
      </c>
      <c r="K60" s="27" t="str">
        <f t="shared" si="4"/>
        <v>'dubbo-nacos-consumer'</v>
      </c>
      <c r="L60" s="27" t="str">
        <f t="shared" si="5"/>
        <v>);</v>
      </c>
    </row>
    <row r="61" spans="1:12">
      <c r="A61" t="str">
        <f>permission!I5</f>
        <v>1908032303000000003</v>
      </c>
      <c r="B61" t="str">
        <f>permission!J5</f>
        <v>Dashboard</v>
      </c>
      <c r="C61" s="25" t="str">
        <f>role!$A$3</f>
        <v>1908040851000000002</v>
      </c>
      <c r="D61" s="25" t="str">
        <f>role!$B$3</f>
        <v>System Customer Role</v>
      </c>
      <c r="E61" t="str">
        <f>permission!$P$3</f>
        <v>dubbo-nacos-consumer</v>
      </c>
      <c r="G61" s="27" t="str">
        <f t="shared" si="0"/>
        <v>insert into dn_role_permission(id,role_id,permission_id,site_code) values(</v>
      </c>
      <c r="H61" s="27" t="str">
        <f t="shared" si="1"/>
        <v>1908040853000000059,</v>
      </c>
      <c r="I61" s="27" t="str">
        <f t="shared" si="2"/>
        <v>1908040851000000002,</v>
      </c>
      <c r="J61" s="27" t="str">
        <f t="shared" si="3"/>
        <v>1908032303000000003,</v>
      </c>
      <c r="K61" s="27" t="str">
        <f t="shared" si="4"/>
        <v>'dubbo-nacos-consumer'</v>
      </c>
      <c r="L61" s="27" t="str">
        <f t="shared" si="5"/>
        <v>);</v>
      </c>
    </row>
    <row r="62" spans="1:12">
      <c r="A62" t="str">
        <f>permission!I6</f>
        <v>1908032303000000004</v>
      </c>
      <c r="B62" t="str">
        <f>permission!J6</f>
        <v>Dashboard2</v>
      </c>
      <c r="C62" s="25" t="str">
        <f>role!$A$3</f>
        <v>1908040851000000002</v>
      </c>
      <c r="D62" s="25" t="str">
        <f>role!$B$3</f>
        <v>System Customer Role</v>
      </c>
      <c r="E62" t="str">
        <f>permission!$P$3</f>
        <v>dubbo-nacos-consumer</v>
      </c>
      <c r="G62" s="27" t="str">
        <f t="shared" si="0"/>
        <v>insert into dn_role_permission(id,role_id,permission_id,site_code) values(</v>
      </c>
      <c r="H62" s="27" t="str">
        <f t="shared" si="1"/>
        <v>1908040853000000060,</v>
      </c>
      <c r="I62" s="27" t="str">
        <f t="shared" si="2"/>
        <v>1908040851000000002,</v>
      </c>
      <c r="J62" s="27" t="str">
        <f t="shared" si="3"/>
        <v>1908032303000000004,</v>
      </c>
      <c r="K62" s="27" t="str">
        <f t="shared" si="4"/>
        <v>'dubbo-nacos-consumer'</v>
      </c>
      <c r="L62" s="27" t="str">
        <f t="shared" si="5"/>
        <v>);</v>
      </c>
    </row>
    <row r="63" spans="1:12">
      <c r="A63" t="str">
        <f>permission!I7</f>
        <v>1908032303000000005</v>
      </c>
      <c r="B63" t="str">
        <f>permission!J7</f>
        <v>Dashboard3</v>
      </c>
      <c r="C63" s="25" t="str">
        <f>role!$A$3</f>
        <v>1908040851000000002</v>
      </c>
      <c r="D63" s="25" t="str">
        <f>role!$B$3</f>
        <v>System Customer Role</v>
      </c>
      <c r="E63" t="str">
        <f>permission!$P$3</f>
        <v>dubbo-nacos-consumer</v>
      </c>
      <c r="G63" s="27" t="str">
        <f t="shared" si="0"/>
        <v>insert into dn_role_permission(id,role_id,permission_id,site_code) values(</v>
      </c>
      <c r="H63" s="27" t="str">
        <f t="shared" si="1"/>
        <v>1908040853000000061,</v>
      </c>
      <c r="I63" s="27" t="str">
        <f t="shared" si="2"/>
        <v>1908040851000000002,</v>
      </c>
      <c r="J63" s="27" t="str">
        <f t="shared" si="3"/>
        <v>1908032303000000005,</v>
      </c>
      <c r="K63" s="27" t="str">
        <f t="shared" si="4"/>
        <v>'dubbo-nacos-consumer'</v>
      </c>
      <c r="L63" s="27" t="str">
        <f t="shared" si="5"/>
        <v>);</v>
      </c>
    </row>
    <row r="64" spans="1:12">
      <c r="A64" t="str">
        <f>permission!I8</f>
        <v>1908032303000000006</v>
      </c>
      <c r="B64" t="str">
        <f>permission!J8</f>
        <v>Forms</v>
      </c>
      <c r="C64" s="25" t="str">
        <f>role!$A$3</f>
        <v>1908040851000000002</v>
      </c>
      <c r="D64" s="25" t="str">
        <f>role!$B$3</f>
        <v>System Customer Role</v>
      </c>
      <c r="E64" t="str">
        <f>permission!$P$3</f>
        <v>dubbo-nacos-consumer</v>
      </c>
      <c r="G64" s="27" t="str">
        <f t="shared" si="0"/>
        <v>insert into dn_role_permission(id,role_id,permission_id,site_code) values(</v>
      </c>
      <c r="H64" s="27" t="str">
        <f t="shared" si="1"/>
        <v>1908040853000000062,</v>
      </c>
      <c r="I64" s="27" t="str">
        <f t="shared" si="2"/>
        <v>1908040851000000002,</v>
      </c>
      <c r="J64" s="27" t="str">
        <f t="shared" si="3"/>
        <v>1908032303000000006,</v>
      </c>
      <c r="K64" s="27" t="str">
        <f t="shared" si="4"/>
        <v>'dubbo-nacos-consumer'</v>
      </c>
      <c r="L64" s="27" t="str">
        <f t="shared" si="5"/>
        <v>);</v>
      </c>
    </row>
    <row r="65" spans="1:12">
      <c r="A65" t="str">
        <f>permission!I9</f>
        <v>1908032303000000007</v>
      </c>
      <c r="B65" t="str">
        <f>permission!J9</f>
        <v>General Form</v>
      </c>
      <c r="C65" s="25" t="str">
        <f>role!$A$3</f>
        <v>1908040851000000002</v>
      </c>
      <c r="D65" s="25" t="str">
        <f>role!$B$3</f>
        <v>System Customer Role</v>
      </c>
      <c r="E65" t="str">
        <f>permission!$P$3</f>
        <v>dubbo-nacos-consumer</v>
      </c>
      <c r="G65" s="27" t="str">
        <f t="shared" si="0"/>
        <v>insert into dn_role_permission(id,role_id,permission_id,site_code) values(</v>
      </c>
      <c r="H65" s="27" t="str">
        <f t="shared" si="1"/>
        <v>1908040853000000063,</v>
      </c>
      <c r="I65" s="27" t="str">
        <f t="shared" si="2"/>
        <v>1908040851000000002,</v>
      </c>
      <c r="J65" s="27" t="str">
        <f t="shared" si="3"/>
        <v>1908032303000000007,</v>
      </c>
      <c r="K65" s="27" t="str">
        <f t="shared" si="4"/>
        <v>'dubbo-nacos-consumer'</v>
      </c>
      <c r="L65" s="27" t="str">
        <f t="shared" si="5"/>
        <v>);</v>
      </c>
    </row>
    <row r="66" spans="1:12">
      <c r="A66" t="str">
        <f>permission!I10</f>
        <v>1908032303000000008</v>
      </c>
      <c r="B66" t="str">
        <f>permission!J10</f>
        <v>Advanced Acomponents</v>
      </c>
      <c r="C66" s="25" t="str">
        <f>role!$A$3</f>
        <v>1908040851000000002</v>
      </c>
      <c r="D66" s="25" t="str">
        <f>role!$B$3</f>
        <v>System Customer Role</v>
      </c>
      <c r="E66" t="str">
        <f>permission!$P$3</f>
        <v>dubbo-nacos-consumer</v>
      </c>
      <c r="G66" s="27" t="str">
        <f t="shared" si="0"/>
        <v>insert into dn_role_permission(id,role_id,permission_id,site_code) values(</v>
      </c>
      <c r="H66" s="27" t="str">
        <f t="shared" si="1"/>
        <v>1908040853000000064,</v>
      </c>
      <c r="I66" s="27" t="str">
        <f t="shared" si="2"/>
        <v>1908040851000000002,</v>
      </c>
      <c r="J66" s="27" t="str">
        <f t="shared" si="3"/>
        <v>1908032303000000008,</v>
      </c>
      <c r="K66" s="27" t="str">
        <f t="shared" si="4"/>
        <v>'dubbo-nacos-consumer'</v>
      </c>
      <c r="L66" s="27" t="str">
        <f t="shared" si="5"/>
        <v>);</v>
      </c>
    </row>
    <row r="67" spans="1:12">
      <c r="A67" t="str">
        <f>permission!I11</f>
        <v>1908032303000000009</v>
      </c>
      <c r="B67" t="str">
        <f>permission!J11</f>
        <v>Form Validation</v>
      </c>
      <c r="C67" s="25" t="str">
        <f>role!$A$3</f>
        <v>1908040851000000002</v>
      </c>
      <c r="D67" s="25" t="str">
        <f>role!$B$3</f>
        <v>System Customer Role</v>
      </c>
      <c r="E67" t="str">
        <f>permission!$P$3</f>
        <v>dubbo-nacos-consumer</v>
      </c>
      <c r="G67" s="27" t="str">
        <f t="shared" si="0"/>
        <v>insert into dn_role_permission(id,role_id,permission_id,site_code) values(</v>
      </c>
      <c r="H67" s="27" t="str">
        <f t="shared" si="1"/>
        <v>1908040853000000065,</v>
      </c>
      <c r="I67" s="27" t="str">
        <f t="shared" si="2"/>
        <v>1908040851000000002,</v>
      </c>
      <c r="J67" s="27" t="str">
        <f t="shared" si="3"/>
        <v>1908032303000000009,</v>
      </c>
      <c r="K67" s="27" t="str">
        <f t="shared" si="4"/>
        <v>'dubbo-nacos-consumer'</v>
      </c>
      <c r="L67" s="27" t="str">
        <f t="shared" si="5"/>
        <v>);</v>
      </c>
    </row>
    <row r="68" spans="1:12">
      <c r="A68" t="str">
        <f>permission!I12</f>
        <v>1908032303000000010</v>
      </c>
      <c r="B68" t="str">
        <f>permission!J12</f>
        <v>Form Wizard</v>
      </c>
      <c r="C68" s="25" t="str">
        <f>role!$A$3</f>
        <v>1908040851000000002</v>
      </c>
      <c r="D68" s="25" t="str">
        <f>role!$B$3</f>
        <v>System Customer Role</v>
      </c>
      <c r="E68" t="str">
        <f>permission!$P$3</f>
        <v>dubbo-nacos-consumer</v>
      </c>
      <c r="G68" s="27" t="str">
        <f t="shared" ref="G68:G114" si="6">"insert into dn_role_permission(id,role_id,permission_id,site_code) values("</f>
        <v>insert into dn_role_permission(id,role_id,permission_id,site_code) values(</v>
      </c>
      <c r="H68" s="27" t="str">
        <f t="shared" ref="H68:H114" si="7">CONCATENATE("1908040853",TEXT(ROW()-2,"000000000")) &amp; $F$1</f>
        <v>1908040853000000066,</v>
      </c>
      <c r="I68" s="27" t="str">
        <f t="shared" ref="I68:I114" si="8">C68 &amp; $F$1</f>
        <v>1908040851000000002,</v>
      </c>
      <c r="J68" s="27" t="str">
        <f t="shared" ref="J68:J114" si="9">A68 &amp; $F$1</f>
        <v>1908032303000000010,</v>
      </c>
      <c r="K68" s="27" t="str">
        <f t="shared" ref="K68:K114" si="10">$K$1 &amp; E68  &amp; $K$1</f>
        <v>'dubbo-nacos-consumer'</v>
      </c>
      <c r="L68" s="27" t="str">
        <f t="shared" ref="L68:L114" si="11">");"</f>
        <v>);</v>
      </c>
    </row>
    <row r="69" spans="1:12">
      <c r="A69" t="str">
        <f>permission!I13</f>
        <v>1908032303000000011</v>
      </c>
      <c r="B69" t="str">
        <f>permission!J13</f>
        <v>Form Upload</v>
      </c>
      <c r="C69" s="25" t="str">
        <f>role!$A$3</f>
        <v>1908040851000000002</v>
      </c>
      <c r="D69" s="25" t="str">
        <f>role!$B$3</f>
        <v>System Customer Role</v>
      </c>
      <c r="E69" t="str">
        <f>permission!$P$3</f>
        <v>dubbo-nacos-consumer</v>
      </c>
      <c r="G69" s="27" t="str">
        <f t="shared" si="6"/>
        <v>insert into dn_role_permission(id,role_id,permission_id,site_code) values(</v>
      </c>
      <c r="H69" s="27" t="str">
        <f t="shared" si="7"/>
        <v>1908040853000000067,</v>
      </c>
      <c r="I69" s="27" t="str">
        <f t="shared" si="8"/>
        <v>1908040851000000002,</v>
      </c>
      <c r="J69" s="27" t="str">
        <f t="shared" si="9"/>
        <v>1908032303000000011,</v>
      </c>
      <c r="K69" s="27" t="str">
        <f t="shared" si="10"/>
        <v>'dubbo-nacos-consumer'</v>
      </c>
      <c r="L69" s="27" t="str">
        <f t="shared" si="11"/>
        <v>);</v>
      </c>
    </row>
    <row r="70" spans="1:12">
      <c r="A70" t="str">
        <f>permission!I14</f>
        <v>1908032303000000012</v>
      </c>
      <c r="B70" t="str">
        <f>permission!J14</f>
        <v>Form Buttons</v>
      </c>
      <c r="C70" s="25" t="str">
        <f>role!$A$3</f>
        <v>1908040851000000002</v>
      </c>
      <c r="D70" s="25" t="str">
        <f>role!$B$3</f>
        <v>System Customer Role</v>
      </c>
      <c r="E70" t="str">
        <f>permission!$P$3</f>
        <v>dubbo-nacos-consumer</v>
      </c>
      <c r="G70" s="27" t="str">
        <f t="shared" si="6"/>
        <v>insert into dn_role_permission(id,role_id,permission_id,site_code) values(</v>
      </c>
      <c r="H70" s="27" t="str">
        <f t="shared" si="7"/>
        <v>1908040853000000068,</v>
      </c>
      <c r="I70" s="27" t="str">
        <f t="shared" si="8"/>
        <v>1908040851000000002,</v>
      </c>
      <c r="J70" s="27" t="str">
        <f t="shared" si="9"/>
        <v>1908032303000000012,</v>
      </c>
      <c r="K70" s="27" t="str">
        <f t="shared" si="10"/>
        <v>'dubbo-nacos-consumer'</v>
      </c>
      <c r="L70" s="27" t="str">
        <f t="shared" si="11"/>
        <v>);</v>
      </c>
    </row>
    <row r="71" spans="1:12">
      <c r="A71" t="str">
        <f>permission!I15</f>
        <v>1908032303000000013</v>
      </c>
      <c r="B71" t="str">
        <f>permission!J15</f>
        <v>UI Elements</v>
      </c>
      <c r="C71" s="25" t="str">
        <f>role!$A$3</f>
        <v>1908040851000000002</v>
      </c>
      <c r="D71" s="25" t="str">
        <f>role!$B$3</f>
        <v>System Customer Role</v>
      </c>
      <c r="E71" t="str">
        <f>permission!$P$3</f>
        <v>dubbo-nacos-consumer</v>
      </c>
      <c r="G71" s="27" t="str">
        <f t="shared" si="6"/>
        <v>insert into dn_role_permission(id,role_id,permission_id,site_code) values(</v>
      </c>
      <c r="H71" s="27" t="str">
        <f t="shared" si="7"/>
        <v>1908040853000000069,</v>
      </c>
      <c r="I71" s="27" t="str">
        <f t="shared" si="8"/>
        <v>1908040851000000002,</v>
      </c>
      <c r="J71" s="27" t="str">
        <f t="shared" si="9"/>
        <v>1908032303000000013,</v>
      </c>
      <c r="K71" s="27" t="str">
        <f t="shared" si="10"/>
        <v>'dubbo-nacos-consumer'</v>
      </c>
      <c r="L71" s="27" t="str">
        <f t="shared" si="11"/>
        <v>);</v>
      </c>
    </row>
    <row r="72" spans="1:12">
      <c r="A72" t="str">
        <f>permission!I16</f>
        <v>1908032303000000014</v>
      </c>
      <c r="B72" t="str">
        <f>permission!J16</f>
        <v>General Elements</v>
      </c>
      <c r="C72" s="25" t="str">
        <f>role!$A$3</f>
        <v>1908040851000000002</v>
      </c>
      <c r="D72" s="25" t="str">
        <f>role!$B$3</f>
        <v>System Customer Role</v>
      </c>
      <c r="E72" t="str">
        <f>permission!$P$3</f>
        <v>dubbo-nacos-consumer</v>
      </c>
      <c r="G72" s="27" t="str">
        <f t="shared" si="6"/>
        <v>insert into dn_role_permission(id,role_id,permission_id,site_code) values(</v>
      </c>
      <c r="H72" s="27" t="str">
        <f t="shared" si="7"/>
        <v>1908040853000000070,</v>
      </c>
      <c r="I72" s="27" t="str">
        <f t="shared" si="8"/>
        <v>1908040851000000002,</v>
      </c>
      <c r="J72" s="27" t="str">
        <f t="shared" si="9"/>
        <v>1908032303000000014,</v>
      </c>
      <c r="K72" s="27" t="str">
        <f t="shared" si="10"/>
        <v>'dubbo-nacos-consumer'</v>
      </c>
      <c r="L72" s="27" t="str">
        <f t="shared" si="11"/>
        <v>);</v>
      </c>
    </row>
    <row r="73" spans="1:12">
      <c r="A73" t="str">
        <f>permission!I17</f>
        <v>1908032303000000015</v>
      </c>
      <c r="B73" t="str">
        <f>permission!J17</f>
        <v>Media Gallery</v>
      </c>
      <c r="C73" s="25" t="str">
        <f>role!$A$3</f>
        <v>1908040851000000002</v>
      </c>
      <c r="D73" s="25" t="str">
        <f>role!$B$3</f>
        <v>System Customer Role</v>
      </c>
      <c r="E73" t="str">
        <f>permission!$P$3</f>
        <v>dubbo-nacos-consumer</v>
      </c>
      <c r="G73" s="27" t="str">
        <f t="shared" si="6"/>
        <v>insert into dn_role_permission(id,role_id,permission_id,site_code) values(</v>
      </c>
      <c r="H73" s="27" t="str">
        <f t="shared" si="7"/>
        <v>1908040853000000071,</v>
      </c>
      <c r="I73" s="27" t="str">
        <f t="shared" si="8"/>
        <v>1908040851000000002,</v>
      </c>
      <c r="J73" s="27" t="str">
        <f t="shared" si="9"/>
        <v>1908032303000000015,</v>
      </c>
      <c r="K73" s="27" t="str">
        <f t="shared" si="10"/>
        <v>'dubbo-nacos-consumer'</v>
      </c>
      <c r="L73" s="27" t="str">
        <f t="shared" si="11"/>
        <v>);</v>
      </c>
    </row>
    <row r="74" spans="1:12">
      <c r="A74" t="str">
        <f>permission!I18</f>
        <v>1908032303000000016</v>
      </c>
      <c r="B74" t="str">
        <f>permission!J18</f>
        <v>Typography</v>
      </c>
      <c r="C74" s="25" t="str">
        <f>role!$A$3</f>
        <v>1908040851000000002</v>
      </c>
      <c r="D74" s="25" t="str">
        <f>role!$B$3</f>
        <v>System Customer Role</v>
      </c>
      <c r="E74" t="str">
        <f>permission!$P$3</f>
        <v>dubbo-nacos-consumer</v>
      </c>
      <c r="G74" s="27" t="str">
        <f t="shared" si="6"/>
        <v>insert into dn_role_permission(id,role_id,permission_id,site_code) values(</v>
      </c>
      <c r="H74" s="27" t="str">
        <f t="shared" si="7"/>
        <v>1908040853000000072,</v>
      </c>
      <c r="I74" s="27" t="str">
        <f t="shared" si="8"/>
        <v>1908040851000000002,</v>
      </c>
      <c r="J74" s="27" t="str">
        <f t="shared" si="9"/>
        <v>1908032303000000016,</v>
      </c>
      <c r="K74" s="27" t="str">
        <f t="shared" si="10"/>
        <v>'dubbo-nacos-consumer'</v>
      </c>
      <c r="L74" s="27" t="str">
        <f t="shared" si="11"/>
        <v>);</v>
      </c>
    </row>
    <row r="75" spans="1:12">
      <c r="A75" t="str">
        <f>permission!I19</f>
        <v>1908032303000000017</v>
      </c>
      <c r="B75" t="str">
        <f>permission!J19</f>
        <v>Lcons</v>
      </c>
      <c r="C75" s="25" t="str">
        <f>role!$A$3</f>
        <v>1908040851000000002</v>
      </c>
      <c r="D75" s="25" t="str">
        <f>role!$B$3</f>
        <v>System Customer Role</v>
      </c>
      <c r="E75" t="str">
        <f>permission!$P$3</f>
        <v>dubbo-nacos-consumer</v>
      </c>
      <c r="G75" s="27" t="str">
        <f t="shared" si="6"/>
        <v>insert into dn_role_permission(id,role_id,permission_id,site_code) values(</v>
      </c>
      <c r="H75" s="27" t="str">
        <f t="shared" si="7"/>
        <v>1908040853000000073,</v>
      </c>
      <c r="I75" s="27" t="str">
        <f t="shared" si="8"/>
        <v>1908040851000000002,</v>
      </c>
      <c r="J75" s="27" t="str">
        <f t="shared" si="9"/>
        <v>1908032303000000017,</v>
      </c>
      <c r="K75" s="27" t="str">
        <f t="shared" si="10"/>
        <v>'dubbo-nacos-consumer'</v>
      </c>
      <c r="L75" s="27" t="str">
        <f t="shared" si="11"/>
        <v>);</v>
      </c>
    </row>
    <row r="76" spans="1:12">
      <c r="A76" t="str">
        <f>permission!I20</f>
        <v>1908032303000000018</v>
      </c>
      <c r="B76" t="str">
        <f>permission!J20</f>
        <v>Glyphicons</v>
      </c>
      <c r="C76" s="25" t="str">
        <f>role!$A$3</f>
        <v>1908040851000000002</v>
      </c>
      <c r="D76" s="25" t="str">
        <f>role!$B$3</f>
        <v>System Customer Role</v>
      </c>
      <c r="E76" t="str">
        <f>permission!$P$3</f>
        <v>dubbo-nacos-consumer</v>
      </c>
      <c r="G76" s="27" t="str">
        <f t="shared" si="6"/>
        <v>insert into dn_role_permission(id,role_id,permission_id,site_code) values(</v>
      </c>
      <c r="H76" s="27" t="str">
        <f t="shared" si="7"/>
        <v>1908040853000000074,</v>
      </c>
      <c r="I76" s="27" t="str">
        <f t="shared" si="8"/>
        <v>1908040851000000002,</v>
      </c>
      <c r="J76" s="27" t="str">
        <f t="shared" si="9"/>
        <v>1908032303000000018,</v>
      </c>
      <c r="K76" s="27" t="str">
        <f t="shared" si="10"/>
        <v>'dubbo-nacos-consumer'</v>
      </c>
      <c r="L76" s="27" t="str">
        <f t="shared" si="11"/>
        <v>);</v>
      </c>
    </row>
    <row r="77" spans="1:12">
      <c r="A77" t="str">
        <f>permission!I21</f>
        <v>1908032303000000019</v>
      </c>
      <c r="B77" t="str">
        <f>permission!J21</f>
        <v>Widegets</v>
      </c>
      <c r="C77" s="25" t="str">
        <f>role!$A$3</f>
        <v>1908040851000000002</v>
      </c>
      <c r="D77" s="25" t="str">
        <f>role!$B$3</f>
        <v>System Customer Role</v>
      </c>
      <c r="E77" t="str">
        <f>permission!$P$3</f>
        <v>dubbo-nacos-consumer</v>
      </c>
      <c r="G77" s="27" t="str">
        <f t="shared" si="6"/>
        <v>insert into dn_role_permission(id,role_id,permission_id,site_code) values(</v>
      </c>
      <c r="H77" s="27" t="str">
        <f t="shared" si="7"/>
        <v>1908040853000000075,</v>
      </c>
      <c r="I77" s="27" t="str">
        <f t="shared" si="8"/>
        <v>1908040851000000002,</v>
      </c>
      <c r="J77" s="27" t="str">
        <f t="shared" si="9"/>
        <v>1908032303000000019,</v>
      </c>
      <c r="K77" s="27" t="str">
        <f t="shared" si="10"/>
        <v>'dubbo-nacos-consumer'</v>
      </c>
      <c r="L77" s="27" t="str">
        <f t="shared" si="11"/>
        <v>);</v>
      </c>
    </row>
    <row r="78" spans="1:12">
      <c r="A78" t="str">
        <f>permission!I22</f>
        <v>1908032303000000020</v>
      </c>
      <c r="B78" t="str">
        <f>permission!J22</f>
        <v>Invoice</v>
      </c>
      <c r="C78" s="25" t="str">
        <f>role!$A$3</f>
        <v>1908040851000000002</v>
      </c>
      <c r="D78" s="25" t="str">
        <f>role!$B$3</f>
        <v>System Customer Role</v>
      </c>
      <c r="E78" t="str">
        <f>permission!$P$3</f>
        <v>dubbo-nacos-consumer</v>
      </c>
      <c r="G78" s="27" t="str">
        <f t="shared" si="6"/>
        <v>insert into dn_role_permission(id,role_id,permission_id,site_code) values(</v>
      </c>
      <c r="H78" s="27" t="str">
        <f t="shared" si="7"/>
        <v>1908040853000000076,</v>
      </c>
      <c r="I78" s="27" t="str">
        <f t="shared" si="8"/>
        <v>1908040851000000002,</v>
      </c>
      <c r="J78" s="27" t="str">
        <f t="shared" si="9"/>
        <v>1908032303000000020,</v>
      </c>
      <c r="K78" s="27" t="str">
        <f t="shared" si="10"/>
        <v>'dubbo-nacos-consumer'</v>
      </c>
      <c r="L78" s="27" t="str">
        <f t="shared" si="11"/>
        <v>);</v>
      </c>
    </row>
    <row r="79" spans="1:12">
      <c r="A79" t="str">
        <f>permission!I23</f>
        <v>1908032303000000021</v>
      </c>
      <c r="B79" t="str">
        <f>permission!J23</f>
        <v>Inbox</v>
      </c>
      <c r="C79" s="25" t="str">
        <f>role!$A$3</f>
        <v>1908040851000000002</v>
      </c>
      <c r="D79" s="25" t="str">
        <f>role!$B$3</f>
        <v>System Customer Role</v>
      </c>
      <c r="E79" t="str">
        <f>permission!$P$3</f>
        <v>dubbo-nacos-consumer</v>
      </c>
      <c r="G79" s="27" t="str">
        <f t="shared" si="6"/>
        <v>insert into dn_role_permission(id,role_id,permission_id,site_code) values(</v>
      </c>
      <c r="H79" s="27" t="str">
        <f t="shared" si="7"/>
        <v>1908040853000000077,</v>
      </c>
      <c r="I79" s="27" t="str">
        <f t="shared" si="8"/>
        <v>1908040851000000002,</v>
      </c>
      <c r="J79" s="27" t="str">
        <f t="shared" si="9"/>
        <v>1908032303000000021,</v>
      </c>
      <c r="K79" s="27" t="str">
        <f t="shared" si="10"/>
        <v>'dubbo-nacos-consumer'</v>
      </c>
      <c r="L79" s="27" t="str">
        <f t="shared" si="11"/>
        <v>);</v>
      </c>
    </row>
    <row r="80" spans="1:12">
      <c r="A80" t="str">
        <f>permission!I24</f>
        <v>1908032303000000022</v>
      </c>
      <c r="B80" t="str">
        <f>permission!J24</f>
        <v>Calendar</v>
      </c>
      <c r="C80" s="25" t="str">
        <f>role!$A$3</f>
        <v>1908040851000000002</v>
      </c>
      <c r="D80" s="25" t="str">
        <f>role!$B$3</f>
        <v>System Customer Role</v>
      </c>
      <c r="E80" t="str">
        <f>permission!$P$3</f>
        <v>dubbo-nacos-consumer</v>
      </c>
      <c r="G80" s="27" t="str">
        <f t="shared" si="6"/>
        <v>insert into dn_role_permission(id,role_id,permission_id,site_code) values(</v>
      </c>
      <c r="H80" s="27" t="str">
        <f t="shared" si="7"/>
        <v>1908040853000000078,</v>
      </c>
      <c r="I80" s="27" t="str">
        <f t="shared" si="8"/>
        <v>1908040851000000002,</v>
      </c>
      <c r="J80" s="27" t="str">
        <f t="shared" si="9"/>
        <v>1908032303000000022,</v>
      </c>
      <c r="K80" s="27" t="str">
        <f t="shared" si="10"/>
        <v>'dubbo-nacos-consumer'</v>
      </c>
      <c r="L80" s="27" t="str">
        <f t="shared" si="11"/>
        <v>);</v>
      </c>
    </row>
    <row r="81" spans="1:12">
      <c r="A81" t="str">
        <f>permission!I25</f>
        <v>1908032303000000023</v>
      </c>
      <c r="B81" t="str">
        <f>permission!J25</f>
        <v>Tables</v>
      </c>
      <c r="C81" s="25" t="str">
        <f>role!$A$3</f>
        <v>1908040851000000002</v>
      </c>
      <c r="D81" s="25" t="str">
        <f>role!$B$3</f>
        <v>System Customer Role</v>
      </c>
      <c r="E81" t="str">
        <f>permission!$P$3</f>
        <v>dubbo-nacos-consumer</v>
      </c>
      <c r="G81" s="27" t="str">
        <f t="shared" si="6"/>
        <v>insert into dn_role_permission(id,role_id,permission_id,site_code) values(</v>
      </c>
      <c r="H81" s="27" t="str">
        <f t="shared" si="7"/>
        <v>1908040853000000079,</v>
      </c>
      <c r="I81" s="27" t="str">
        <f t="shared" si="8"/>
        <v>1908040851000000002,</v>
      </c>
      <c r="J81" s="27" t="str">
        <f t="shared" si="9"/>
        <v>1908032303000000023,</v>
      </c>
      <c r="K81" s="27" t="str">
        <f t="shared" si="10"/>
        <v>'dubbo-nacos-consumer'</v>
      </c>
      <c r="L81" s="27" t="str">
        <f t="shared" si="11"/>
        <v>);</v>
      </c>
    </row>
    <row r="82" spans="1:12">
      <c r="A82" t="str">
        <f>permission!I26</f>
        <v>1908032303000000024</v>
      </c>
      <c r="B82" t="str">
        <f>permission!J26</f>
        <v>Tables</v>
      </c>
      <c r="C82" s="25" t="str">
        <f>role!$A$3</f>
        <v>1908040851000000002</v>
      </c>
      <c r="D82" s="25" t="str">
        <f>role!$B$3</f>
        <v>System Customer Role</v>
      </c>
      <c r="E82" t="str">
        <f>permission!$P$3</f>
        <v>dubbo-nacos-consumer</v>
      </c>
      <c r="G82" s="27" t="str">
        <f t="shared" si="6"/>
        <v>insert into dn_role_permission(id,role_id,permission_id,site_code) values(</v>
      </c>
      <c r="H82" s="27" t="str">
        <f t="shared" si="7"/>
        <v>1908040853000000080,</v>
      </c>
      <c r="I82" s="27" t="str">
        <f t="shared" si="8"/>
        <v>1908040851000000002,</v>
      </c>
      <c r="J82" s="27" t="str">
        <f t="shared" si="9"/>
        <v>1908032303000000024,</v>
      </c>
      <c r="K82" s="27" t="str">
        <f t="shared" si="10"/>
        <v>'dubbo-nacos-consumer'</v>
      </c>
      <c r="L82" s="27" t="str">
        <f t="shared" si="11"/>
        <v>);</v>
      </c>
    </row>
    <row r="83" spans="1:12">
      <c r="A83" t="str">
        <f>permission!I27</f>
        <v>1908032303000000025</v>
      </c>
      <c r="B83" t="str">
        <f>permission!J27</f>
        <v>Tables Dynamic</v>
      </c>
      <c r="C83" s="25" t="str">
        <f>role!$A$3</f>
        <v>1908040851000000002</v>
      </c>
      <c r="D83" s="25" t="str">
        <f>role!$B$3</f>
        <v>System Customer Role</v>
      </c>
      <c r="E83" t="str">
        <f>permission!$P$3</f>
        <v>dubbo-nacos-consumer</v>
      </c>
      <c r="G83" s="27" t="str">
        <f t="shared" si="6"/>
        <v>insert into dn_role_permission(id,role_id,permission_id,site_code) values(</v>
      </c>
      <c r="H83" s="27" t="str">
        <f t="shared" si="7"/>
        <v>1908040853000000081,</v>
      </c>
      <c r="I83" s="27" t="str">
        <f t="shared" si="8"/>
        <v>1908040851000000002,</v>
      </c>
      <c r="J83" s="27" t="str">
        <f t="shared" si="9"/>
        <v>1908032303000000025,</v>
      </c>
      <c r="K83" s="27" t="str">
        <f t="shared" si="10"/>
        <v>'dubbo-nacos-consumer'</v>
      </c>
      <c r="L83" s="27" t="str">
        <f t="shared" si="11"/>
        <v>);</v>
      </c>
    </row>
    <row r="84" spans="1:12">
      <c r="A84" t="str">
        <f>permission!I28</f>
        <v>1908032303000000026</v>
      </c>
      <c r="B84" t="str">
        <f>permission!J28</f>
        <v>Data Presentation</v>
      </c>
      <c r="C84" s="25" t="str">
        <f>role!$A$3</f>
        <v>1908040851000000002</v>
      </c>
      <c r="D84" s="25" t="str">
        <f>role!$B$3</f>
        <v>System Customer Role</v>
      </c>
      <c r="E84" t="str">
        <f>permission!$P$3</f>
        <v>dubbo-nacos-consumer</v>
      </c>
      <c r="G84" s="27" t="str">
        <f t="shared" si="6"/>
        <v>insert into dn_role_permission(id,role_id,permission_id,site_code) values(</v>
      </c>
      <c r="H84" s="27" t="str">
        <f t="shared" si="7"/>
        <v>1908040853000000082,</v>
      </c>
      <c r="I84" s="27" t="str">
        <f t="shared" si="8"/>
        <v>1908040851000000002,</v>
      </c>
      <c r="J84" s="27" t="str">
        <f t="shared" si="9"/>
        <v>1908032303000000026,</v>
      </c>
      <c r="K84" s="27" t="str">
        <f t="shared" si="10"/>
        <v>'dubbo-nacos-consumer'</v>
      </c>
      <c r="L84" s="27" t="str">
        <f t="shared" si="11"/>
        <v>);</v>
      </c>
    </row>
    <row r="85" spans="1:12">
      <c r="A85" t="str">
        <f>permission!I29</f>
        <v>1908032303000000027</v>
      </c>
      <c r="B85" t="str">
        <f>permission!J29</f>
        <v>Chart JS</v>
      </c>
      <c r="C85" s="25" t="str">
        <f>role!$A$3</f>
        <v>1908040851000000002</v>
      </c>
      <c r="D85" s="25" t="str">
        <f>role!$B$3</f>
        <v>System Customer Role</v>
      </c>
      <c r="E85" t="str">
        <f>permission!$P$3</f>
        <v>dubbo-nacos-consumer</v>
      </c>
      <c r="G85" s="27" t="str">
        <f t="shared" si="6"/>
        <v>insert into dn_role_permission(id,role_id,permission_id,site_code) values(</v>
      </c>
      <c r="H85" s="27" t="str">
        <f t="shared" si="7"/>
        <v>1908040853000000083,</v>
      </c>
      <c r="I85" s="27" t="str">
        <f t="shared" si="8"/>
        <v>1908040851000000002,</v>
      </c>
      <c r="J85" s="27" t="str">
        <f t="shared" si="9"/>
        <v>1908032303000000027,</v>
      </c>
      <c r="K85" s="27" t="str">
        <f t="shared" si="10"/>
        <v>'dubbo-nacos-consumer'</v>
      </c>
      <c r="L85" s="27" t="str">
        <f t="shared" si="11"/>
        <v>);</v>
      </c>
    </row>
    <row r="86" spans="1:12">
      <c r="A86" t="str">
        <f>permission!I30</f>
        <v>1908032303000000028</v>
      </c>
      <c r="B86" t="str">
        <f>permission!J30</f>
        <v>Chart JS2</v>
      </c>
      <c r="C86" s="25" t="str">
        <f>role!$A$3</f>
        <v>1908040851000000002</v>
      </c>
      <c r="D86" s="25" t="str">
        <f>role!$B$3</f>
        <v>System Customer Role</v>
      </c>
      <c r="E86" t="str">
        <f>permission!$P$3</f>
        <v>dubbo-nacos-consumer</v>
      </c>
      <c r="G86" s="27" t="str">
        <f t="shared" si="6"/>
        <v>insert into dn_role_permission(id,role_id,permission_id,site_code) values(</v>
      </c>
      <c r="H86" s="27" t="str">
        <f t="shared" si="7"/>
        <v>1908040853000000084,</v>
      </c>
      <c r="I86" s="27" t="str">
        <f t="shared" si="8"/>
        <v>1908040851000000002,</v>
      </c>
      <c r="J86" s="27" t="str">
        <f t="shared" si="9"/>
        <v>1908032303000000028,</v>
      </c>
      <c r="K86" s="27" t="str">
        <f t="shared" si="10"/>
        <v>'dubbo-nacos-consumer'</v>
      </c>
      <c r="L86" s="27" t="str">
        <f t="shared" si="11"/>
        <v>);</v>
      </c>
    </row>
    <row r="87" spans="1:12">
      <c r="A87" t="str">
        <f>permission!I31</f>
        <v>1908032303000000029</v>
      </c>
      <c r="B87" t="str">
        <f>permission!J31</f>
        <v>Moris JS</v>
      </c>
      <c r="C87" s="25" t="str">
        <f>role!$A$3</f>
        <v>1908040851000000002</v>
      </c>
      <c r="D87" s="25" t="str">
        <f>role!$B$3</f>
        <v>System Customer Role</v>
      </c>
      <c r="E87" t="str">
        <f>permission!$P$3</f>
        <v>dubbo-nacos-consumer</v>
      </c>
      <c r="G87" s="27" t="str">
        <f t="shared" si="6"/>
        <v>insert into dn_role_permission(id,role_id,permission_id,site_code) values(</v>
      </c>
      <c r="H87" s="27" t="str">
        <f t="shared" si="7"/>
        <v>1908040853000000085,</v>
      </c>
      <c r="I87" s="27" t="str">
        <f t="shared" si="8"/>
        <v>1908040851000000002,</v>
      </c>
      <c r="J87" s="27" t="str">
        <f t="shared" si="9"/>
        <v>1908032303000000029,</v>
      </c>
      <c r="K87" s="27" t="str">
        <f t="shared" si="10"/>
        <v>'dubbo-nacos-consumer'</v>
      </c>
      <c r="L87" s="27" t="str">
        <f t="shared" si="11"/>
        <v>);</v>
      </c>
    </row>
    <row r="88" spans="1:12">
      <c r="A88" t="str">
        <f>permission!I32</f>
        <v>1908032303000000030</v>
      </c>
      <c r="B88" t="str">
        <f>permission!J32</f>
        <v>Echarts</v>
      </c>
      <c r="C88" s="25" t="str">
        <f>role!$A$3</f>
        <v>1908040851000000002</v>
      </c>
      <c r="D88" s="25" t="str">
        <f>role!$B$3</f>
        <v>System Customer Role</v>
      </c>
      <c r="E88" t="str">
        <f>permission!$P$3</f>
        <v>dubbo-nacos-consumer</v>
      </c>
      <c r="G88" s="27" t="str">
        <f t="shared" si="6"/>
        <v>insert into dn_role_permission(id,role_id,permission_id,site_code) values(</v>
      </c>
      <c r="H88" s="27" t="str">
        <f t="shared" si="7"/>
        <v>1908040853000000086,</v>
      </c>
      <c r="I88" s="27" t="str">
        <f t="shared" si="8"/>
        <v>1908040851000000002,</v>
      </c>
      <c r="J88" s="27" t="str">
        <f t="shared" si="9"/>
        <v>1908032303000000030,</v>
      </c>
      <c r="K88" s="27" t="str">
        <f t="shared" si="10"/>
        <v>'dubbo-nacos-consumer'</v>
      </c>
      <c r="L88" s="27" t="str">
        <f t="shared" si="11"/>
        <v>);</v>
      </c>
    </row>
    <row r="89" spans="1:12">
      <c r="A89" t="str">
        <f>permission!I33</f>
        <v>1908032303000000031</v>
      </c>
      <c r="B89" t="str">
        <f>permission!J33</f>
        <v>Others Charts</v>
      </c>
      <c r="C89" s="25" t="str">
        <f>role!$A$3</f>
        <v>1908040851000000002</v>
      </c>
      <c r="D89" s="25" t="str">
        <f>role!$B$3</f>
        <v>System Customer Role</v>
      </c>
      <c r="E89" t="str">
        <f>permission!$P$3</f>
        <v>dubbo-nacos-consumer</v>
      </c>
      <c r="G89" s="27" t="str">
        <f t="shared" si="6"/>
        <v>insert into dn_role_permission(id,role_id,permission_id,site_code) values(</v>
      </c>
      <c r="H89" s="27" t="str">
        <f t="shared" si="7"/>
        <v>1908040853000000087,</v>
      </c>
      <c r="I89" s="27" t="str">
        <f t="shared" si="8"/>
        <v>1908040851000000002,</v>
      </c>
      <c r="J89" s="27" t="str">
        <f t="shared" si="9"/>
        <v>1908032303000000031,</v>
      </c>
      <c r="K89" s="27" t="str">
        <f t="shared" si="10"/>
        <v>'dubbo-nacos-consumer'</v>
      </c>
      <c r="L89" s="27" t="str">
        <f t="shared" si="11"/>
        <v>);</v>
      </c>
    </row>
    <row r="90" spans="1:12">
      <c r="A90" t="str">
        <f>permission!I34</f>
        <v>1908032303000000032</v>
      </c>
      <c r="B90" t="str">
        <f>permission!J34</f>
        <v>Layouts</v>
      </c>
      <c r="C90" s="25" t="str">
        <f>role!$A$3</f>
        <v>1908040851000000002</v>
      </c>
      <c r="D90" s="25" t="str">
        <f>role!$B$3</f>
        <v>System Customer Role</v>
      </c>
      <c r="E90" t="str">
        <f>permission!$P$3</f>
        <v>dubbo-nacos-consumer</v>
      </c>
      <c r="G90" s="27" t="str">
        <f t="shared" si="6"/>
        <v>insert into dn_role_permission(id,role_id,permission_id,site_code) values(</v>
      </c>
      <c r="H90" s="27" t="str">
        <f t="shared" si="7"/>
        <v>1908040853000000088,</v>
      </c>
      <c r="I90" s="27" t="str">
        <f t="shared" si="8"/>
        <v>1908040851000000002,</v>
      </c>
      <c r="J90" s="27" t="str">
        <f t="shared" si="9"/>
        <v>1908032303000000032,</v>
      </c>
      <c r="K90" s="27" t="str">
        <f t="shared" si="10"/>
        <v>'dubbo-nacos-consumer'</v>
      </c>
      <c r="L90" s="27" t="str">
        <f t="shared" si="11"/>
        <v>);</v>
      </c>
    </row>
    <row r="91" spans="1:12">
      <c r="A91" t="str">
        <f>permission!I35</f>
        <v>1908032303000000033</v>
      </c>
      <c r="B91" t="str">
        <f>permission!J35</f>
        <v>Fixed Sidebar</v>
      </c>
      <c r="C91" s="25" t="str">
        <f>role!$A$3</f>
        <v>1908040851000000002</v>
      </c>
      <c r="D91" s="25" t="str">
        <f>role!$B$3</f>
        <v>System Customer Role</v>
      </c>
      <c r="E91" t="str">
        <f>permission!$P$3</f>
        <v>dubbo-nacos-consumer</v>
      </c>
      <c r="G91" s="27" t="str">
        <f t="shared" si="6"/>
        <v>insert into dn_role_permission(id,role_id,permission_id,site_code) values(</v>
      </c>
      <c r="H91" s="27" t="str">
        <f t="shared" si="7"/>
        <v>1908040853000000089,</v>
      </c>
      <c r="I91" s="27" t="str">
        <f t="shared" si="8"/>
        <v>1908040851000000002,</v>
      </c>
      <c r="J91" s="27" t="str">
        <f t="shared" si="9"/>
        <v>1908032303000000033,</v>
      </c>
      <c r="K91" s="27" t="str">
        <f t="shared" si="10"/>
        <v>'dubbo-nacos-consumer'</v>
      </c>
      <c r="L91" s="27" t="str">
        <f t="shared" si="11"/>
        <v>);</v>
      </c>
    </row>
    <row r="92" spans="1:12">
      <c r="A92" t="str">
        <f>permission!I36</f>
        <v>1908032303000000034</v>
      </c>
      <c r="B92" t="str">
        <f>permission!J36</f>
        <v>Fixed Footer</v>
      </c>
      <c r="C92" s="25" t="str">
        <f>role!$A$3</f>
        <v>1908040851000000002</v>
      </c>
      <c r="D92" s="25" t="str">
        <f>role!$B$3</f>
        <v>System Customer Role</v>
      </c>
      <c r="E92" t="str">
        <f>permission!$P$3</f>
        <v>dubbo-nacos-consumer</v>
      </c>
      <c r="G92" s="27" t="str">
        <f t="shared" si="6"/>
        <v>insert into dn_role_permission(id,role_id,permission_id,site_code) values(</v>
      </c>
      <c r="H92" s="27" t="str">
        <f t="shared" si="7"/>
        <v>1908040853000000090,</v>
      </c>
      <c r="I92" s="27" t="str">
        <f t="shared" si="8"/>
        <v>1908040851000000002,</v>
      </c>
      <c r="J92" s="27" t="str">
        <f t="shared" si="9"/>
        <v>1908032303000000034,</v>
      </c>
      <c r="K92" s="27" t="str">
        <f t="shared" si="10"/>
        <v>'dubbo-nacos-consumer'</v>
      </c>
      <c r="L92" s="27" t="str">
        <f t="shared" si="11"/>
        <v>);</v>
      </c>
    </row>
    <row r="93" spans="1:12">
      <c r="A93" t="str">
        <f>permission!I37</f>
        <v>1908032303000000035</v>
      </c>
      <c r="B93" t="str">
        <f>permission!J37</f>
        <v>LIVE  ON</v>
      </c>
      <c r="C93" s="25" t="str">
        <f>role!$A$3</f>
        <v>1908040851000000002</v>
      </c>
      <c r="D93" s="25" t="str">
        <f>role!$B$3</f>
        <v>System Customer Role</v>
      </c>
      <c r="E93" t="str">
        <f>permission!$P$3</f>
        <v>dubbo-nacos-consumer</v>
      </c>
      <c r="G93" s="27" t="str">
        <f t="shared" si="6"/>
        <v>insert into dn_role_permission(id,role_id,permission_id,site_code) values(</v>
      </c>
      <c r="H93" s="27" t="str">
        <f t="shared" si="7"/>
        <v>1908040853000000091,</v>
      </c>
      <c r="I93" s="27" t="str">
        <f t="shared" si="8"/>
        <v>1908040851000000002,</v>
      </c>
      <c r="J93" s="27" t="str">
        <f t="shared" si="9"/>
        <v>1908032303000000035,</v>
      </c>
      <c r="K93" s="27" t="str">
        <f t="shared" si="10"/>
        <v>'dubbo-nacos-consumer'</v>
      </c>
      <c r="L93" s="27" t="str">
        <f t="shared" si="11"/>
        <v>);</v>
      </c>
    </row>
    <row r="94" spans="1:12">
      <c r="A94" t="str">
        <f>permission!I38</f>
        <v>1908032303000000036</v>
      </c>
      <c r="B94" t="str">
        <f>permission!J38</f>
        <v>Additional Pages</v>
      </c>
      <c r="C94" s="25" t="str">
        <f>role!$A$3</f>
        <v>1908040851000000002</v>
      </c>
      <c r="D94" s="25" t="str">
        <f>role!$B$3</f>
        <v>System Customer Role</v>
      </c>
      <c r="E94" t="str">
        <f>permission!$P$3</f>
        <v>dubbo-nacos-consumer</v>
      </c>
      <c r="G94" s="27" t="str">
        <f t="shared" si="6"/>
        <v>insert into dn_role_permission(id,role_id,permission_id,site_code) values(</v>
      </c>
      <c r="H94" s="27" t="str">
        <f t="shared" si="7"/>
        <v>1908040853000000092,</v>
      </c>
      <c r="I94" s="27" t="str">
        <f t="shared" si="8"/>
        <v>1908040851000000002,</v>
      </c>
      <c r="J94" s="27" t="str">
        <f t="shared" si="9"/>
        <v>1908032303000000036,</v>
      </c>
      <c r="K94" s="27" t="str">
        <f t="shared" si="10"/>
        <v>'dubbo-nacos-consumer'</v>
      </c>
      <c r="L94" s="27" t="str">
        <f t="shared" si="11"/>
        <v>);</v>
      </c>
    </row>
    <row r="95" spans="1:12">
      <c r="A95" t="str">
        <f>permission!I39</f>
        <v>1908032303000000037</v>
      </c>
      <c r="B95" t="str">
        <f>permission!J39</f>
        <v>E-commerce</v>
      </c>
      <c r="C95" s="25" t="str">
        <f>role!$A$3</f>
        <v>1908040851000000002</v>
      </c>
      <c r="D95" s="25" t="str">
        <f>role!$B$3</f>
        <v>System Customer Role</v>
      </c>
      <c r="E95" t="str">
        <f>permission!$P$3</f>
        <v>dubbo-nacos-consumer</v>
      </c>
      <c r="G95" s="27" t="str">
        <f t="shared" si="6"/>
        <v>insert into dn_role_permission(id,role_id,permission_id,site_code) values(</v>
      </c>
      <c r="H95" s="27" t="str">
        <f t="shared" si="7"/>
        <v>1908040853000000093,</v>
      </c>
      <c r="I95" s="27" t="str">
        <f t="shared" si="8"/>
        <v>1908040851000000002,</v>
      </c>
      <c r="J95" s="27" t="str">
        <f t="shared" si="9"/>
        <v>1908032303000000037,</v>
      </c>
      <c r="K95" s="27" t="str">
        <f t="shared" si="10"/>
        <v>'dubbo-nacos-consumer'</v>
      </c>
      <c r="L95" s="27" t="str">
        <f t="shared" si="11"/>
        <v>);</v>
      </c>
    </row>
    <row r="96" spans="1:12">
      <c r="A96" t="str">
        <f>permission!I40</f>
        <v>1908032303000000038</v>
      </c>
      <c r="B96" t="str">
        <f>permission!J40</f>
        <v>Projects</v>
      </c>
      <c r="C96" s="25" t="str">
        <f>role!$A$3</f>
        <v>1908040851000000002</v>
      </c>
      <c r="D96" s="25" t="str">
        <f>role!$B$3</f>
        <v>System Customer Role</v>
      </c>
      <c r="E96" t="str">
        <f>permission!$P$3</f>
        <v>dubbo-nacos-consumer</v>
      </c>
      <c r="G96" s="27" t="str">
        <f t="shared" si="6"/>
        <v>insert into dn_role_permission(id,role_id,permission_id,site_code) values(</v>
      </c>
      <c r="H96" s="27" t="str">
        <f t="shared" si="7"/>
        <v>1908040853000000094,</v>
      </c>
      <c r="I96" s="27" t="str">
        <f t="shared" si="8"/>
        <v>1908040851000000002,</v>
      </c>
      <c r="J96" s="27" t="str">
        <f t="shared" si="9"/>
        <v>1908032303000000038,</v>
      </c>
      <c r="K96" s="27" t="str">
        <f t="shared" si="10"/>
        <v>'dubbo-nacos-consumer'</v>
      </c>
      <c r="L96" s="27" t="str">
        <f t="shared" si="11"/>
        <v>);</v>
      </c>
    </row>
    <row r="97" spans="1:12">
      <c r="A97" t="str">
        <f>permission!I41</f>
        <v>1908032303000000039</v>
      </c>
      <c r="B97" t="str">
        <f>permission!J41</f>
        <v>Project Detail</v>
      </c>
      <c r="C97" s="25" t="str">
        <f>role!$A$3</f>
        <v>1908040851000000002</v>
      </c>
      <c r="D97" s="25" t="str">
        <f>role!$B$3</f>
        <v>System Customer Role</v>
      </c>
      <c r="E97" t="str">
        <f>permission!$P$3</f>
        <v>dubbo-nacos-consumer</v>
      </c>
      <c r="G97" s="27" t="str">
        <f t="shared" si="6"/>
        <v>insert into dn_role_permission(id,role_id,permission_id,site_code) values(</v>
      </c>
      <c r="H97" s="27" t="str">
        <f t="shared" si="7"/>
        <v>1908040853000000095,</v>
      </c>
      <c r="I97" s="27" t="str">
        <f t="shared" si="8"/>
        <v>1908040851000000002,</v>
      </c>
      <c r="J97" s="27" t="str">
        <f t="shared" si="9"/>
        <v>1908032303000000039,</v>
      </c>
      <c r="K97" s="27" t="str">
        <f t="shared" si="10"/>
        <v>'dubbo-nacos-consumer'</v>
      </c>
      <c r="L97" s="27" t="str">
        <f t="shared" si="11"/>
        <v>);</v>
      </c>
    </row>
    <row r="98" spans="1:12">
      <c r="A98" t="str">
        <f>permission!I42</f>
        <v>1908032303000000040</v>
      </c>
      <c r="B98" t="str">
        <f>permission!J42</f>
        <v>Contacts</v>
      </c>
      <c r="C98" s="25" t="str">
        <f>role!$A$3</f>
        <v>1908040851000000002</v>
      </c>
      <c r="D98" s="25" t="str">
        <f>role!$B$3</f>
        <v>System Customer Role</v>
      </c>
      <c r="E98" t="str">
        <f>permission!$P$3</f>
        <v>dubbo-nacos-consumer</v>
      </c>
      <c r="G98" s="27" t="str">
        <f t="shared" si="6"/>
        <v>insert into dn_role_permission(id,role_id,permission_id,site_code) values(</v>
      </c>
      <c r="H98" s="27" t="str">
        <f t="shared" si="7"/>
        <v>1908040853000000096,</v>
      </c>
      <c r="I98" s="27" t="str">
        <f t="shared" si="8"/>
        <v>1908040851000000002,</v>
      </c>
      <c r="J98" s="27" t="str">
        <f t="shared" si="9"/>
        <v>1908032303000000040,</v>
      </c>
      <c r="K98" s="27" t="str">
        <f t="shared" si="10"/>
        <v>'dubbo-nacos-consumer'</v>
      </c>
      <c r="L98" s="27" t="str">
        <f t="shared" si="11"/>
        <v>);</v>
      </c>
    </row>
    <row r="99" spans="1:12">
      <c r="A99" t="str">
        <f>permission!I43</f>
        <v>1908032303000000041</v>
      </c>
      <c r="B99" t="str">
        <f>permission!J43</f>
        <v>Profile</v>
      </c>
      <c r="C99" s="25" t="str">
        <f>role!$A$3</f>
        <v>1908040851000000002</v>
      </c>
      <c r="D99" s="25" t="str">
        <f>role!$B$3</f>
        <v>System Customer Role</v>
      </c>
      <c r="E99" t="str">
        <f>permission!$P$3</f>
        <v>dubbo-nacos-consumer</v>
      </c>
      <c r="G99" s="27" t="str">
        <f t="shared" si="6"/>
        <v>insert into dn_role_permission(id,role_id,permission_id,site_code) values(</v>
      </c>
      <c r="H99" s="27" t="str">
        <f t="shared" si="7"/>
        <v>1908040853000000097,</v>
      </c>
      <c r="I99" s="27" t="str">
        <f t="shared" si="8"/>
        <v>1908040851000000002,</v>
      </c>
      <c r="J99" s="27" t="str">
        <f t="shared" si="9"/>
        <v>1908032303000000041,</v>
      </c>
      <c r="K99" s="27" t="str">
        <f t="shared" si="10"/>
        <v>'dubbo-nacos-consumer'</v>
      </c>
      <c r="L99" s="27" t="str">
        <f t="shared" si="11"/>
        <v>);</v>
      </c>
    </row>
    <row r="100" spans="1:12">
      <c r="A100" t="str">
        <f>permission!I44</f>
        <v>1908032303000000042</v>
      </c>
      <c r="B100" t="str">
        <f>permission!J44</f>
        <v>Extras</v>
      </c>
      <c r="C100" s="25" t="str">
        <f>role!$A$3</f>
        <v>1908040851000000002</v>
      </c>
      <c r="D100" s="25" t="str">
        <f>role!$B$3</f>
        <v>System Customer Role</v>
      </c>
      <c r="E100" t="str">
        <f>permission!$P$3</f>
        <v>dubbo-nacos-consumer</v>
      </c>
      <c r="G100" s="27" t="str">
        <f t="shared" si="6"/>
        <v>insert into dn_role_permission(id,role_id,permission_id,site_code) values(</v>
      </c>
      <c r="H100" s="27" t="str">
        <f t="shared" si="7"/>
        <v>1908040853000000098,</v>
      </c>
      <c r="I100" s="27" t="str">
        <f t="shared" si="8"/>
        <v>1908040851000000002,</v>
      </c>
      <c r="J100" s="27" t="str">
        <f t="shared" si="9"/>
        <v>1908032303000000042,</v>
      </c>
      <c r="K100" s="27" t="str">
        <f t="shared" si="10"/>
        <v>'dubbo-nacos-consumer'</v>
      </c>
      <c r="L100" s="27" t="str">
        <f t="shared" si="11"/>
        <v>);</v>
      </c>
    </row>
    <row r="101" spans="1:12">
      <c r="A101" t="str">
        <f>permission!I45</f>
        <v>1908032303000000043</v>
      </c>
      <c r="B101" t="str">
        <f>permission!J45</f>
        <v>403  Error</v>
      </c>
      <c r="C101" s="25" t="str">
        <f>role!$A$3</f>
        <v>1908040851000000002</v>
      </c>
      <c r="D101" s="25" t="str">
        <f>role!$B$3</f>
        <v>System Customer Role</v>
      </c>
      <c r="E101" t="str">
        <f>permission!$P$3</f>
        <v>dubbo-nacos-consumer</v>
      </c>
      <c r="G101" s="27" t="str">
        <f t="shared" si="6"/>
        <v>insert into dn_role_permission(id,role_id,permission_id,site_code) values(</v>
      </c>
      <c r="H101" s="27" t="str">
        <f t="shared" si="7"/>
        <v>1908040853000000099,</v>
      </c>
      <c r="I101" s="27" t="str">
        <f t="shared" si="8"/>
        <v>1908040851000000002,</v>
      </c>
      <c r="J101" s="27" t="str">
        <f t="shared" si="9"/>
        <v>1908032303000000043,</v>
      </c>
      <c r="K101" s="27" t="str">
        <f t="shared" si="10"/>
        <v>'dubbo-nacos-consumer'</v>
      </c>
      <c r="L101" s="27" t="str">
        <f t="shared" si="11"/>
        <v>);</v>
      </c>
    </row>
    <row r="102" spans="1:12">
      <c r="A102" t="str">
        <f>permission!I46</f>
        <v>1908032303000000044</v>
      </c>
      <c r="B102" t="str">
        <f>permission!J46</f>
        <v>404 Error</v>
      </c>
      <c r="C102" s="25" t="str">
        <f>role!$A$3</f>
        <v>1908040851000000002</v>
      </c>
      <c r="D102" s="25" t="str">
        <f>role!$B$3</f>
        <v>System Customer Role</v>
      </c>
      <c r="E102" t="str">
        <f>permission!$P$3</f>
        <v>dubbo-nacos-consumer</v>
      </c>
      <c r="G102" s="27" t="str">
        <f t="shared" si="6"/>
        <v>insert into dn_role_permission(id,role_id,permission_id,site_code) values(</v>
      </c>
      <c r="H102" s="27" t="str">
        <f t="shared" si="7"/>
        <v>1908040853000000100,</v>
      </c>
      <c r="I102" s="27" t="str">
        <f t="shared" si="8"/>
        <v>1908040851000000002,</v>
      </c>
      <c r="J102" s="27" t="str">
        <f t="shared" si="9"/>
        <v>1908032303000000044,</v>
      </c>
      <c r="K102" s="27" t="str">
        <f t="shared" si="10"/>
        <v>'dubbo-nacos-consumer'</v>
      </c>
      <c r="L102" s="27" t="str">
        <f t="shared" si="11"/>
        <v>);</v>
      </c>
    </row>
    <row r="103" spans="1:12">
      <c r="A103" t="str">
        <f>permission!I47</f>
        <v>1908032303000000045</v>
      </c>
      <c r="B103" t="str">
        <f>permission!J47</f>
        <v>500 Error</v>
      </c>
      <c r="C103" s="25" t="str">
        <f>role!$A$3</f>
        <v>1908040851000000002</v>
      </c>
      <c r="D103" s="25" t="str">
        <f>role!$B$3</f>
        <v>System Customer Role</v>
      </c>
      <c r="E103" t="str">
        <f>permission!$P$3</f>
        <v>dubbo-nacos-consumer</v>
      </c>
      <c r="G103" s="27" t="str">
        <f t="shared" si="6"/>
        <v>insert into dn_role_permission(id,role_id,permission_id,site_code) values(</v>
      </c>
      <c r="H103" s="27" t="str">
        <f t="shared" si="7"/>
        <v>1908040853000000101,</v>
      </c>
      <c r="I103" s="27" t="str">
        <f t="shared" si="8"/>
        <v>1908040851000000002,</v>
      </c>
      <c r="J103" s="27" t="str">
        <f t="shared" si="9"/>
        <v>1908032303000000045,</v>
      </c>
      <c r="K103" s="27" t="str">
        <f t="shared" si="10"/>
        <v>'dubbo-nacos-consumer'</v>
      </c>
      <c r="L103" s="27" t="str">
        <f t="shared" si="11"/>
        <v>);</v>
      </c>
    </row>
    <row r="104" spans="1:12">
      <c r="A104" t="str">
        <f>permission!I48</f>
        <v>1908032303000000046</v>
      </c>
      <c r="B104" t="str">
        <f>permission!J48</f>
        <v>Plain Page</v>
      </c>
      <c r="C104" s="25" t="str">
        <f>role!$A$3</f>
        <v>1908040851000000002</v>
      </c>
      <c r="D104" s="25" t="str">
        <f>role!$B$3</f>
        <v>System Customer Role</v>
      </c>
      <c r="E104" t="str">
        <f>permission!$P$3</f>
        <v>dubbo-nacos-consumer</v>
      </c>
      <c r="G104" s="27" t="str">
        <f t="shared" si="6"/>
        <v>insert into dn_role_permission(id,role_id,permission_id,site_code) values(</v>
      </c>
      <c r="H104" s="27" t="str">
        <f t="shared" si="7"/>
        <v>1908040853000000102,</v>
      </c>
      <c r="I104" s="27" t="str">
        <f t="shared" si="8"/>
        <v>1908040851000000002,</v>
      </c>
      <c r="J104" s="27" t="str">
        <f t="shared" si="9"/>
        <v>1908032303000000046,</v>
      </c>
      <c r="K104" s="27" t="str">
        <f t="shared" si="10"/>
        <v>'dubbo-nacos-consumer'</v>
      </c>
      <c r="L104" s="27" t="str">
        <f t="shared" si="11"/>
        <v>);</v>
      </c>
    </row>
    <row r="105" spans="1:12">
      <c r="A105" t="str">
        <f>permission!I49</f>
        <v>1908032303000000047</v>
      </c>
      <c r="B105" t="str">
        <f>permission!J49</f>
        <v>Login Page</v>
      </c>
      <c r="C105" s="25" t="str">
        <f>role!$A$3</f>
        <v>1908040851000000002</v>
      </c>
      <c r="D105" s="25" t="str">
        <f>role!$B$3</f>
        <v>System Customer Role</v>
      </c>
      <c r="E105" t="str">
        <f>permission!$P$3</f>
        <v>dubbo-nacos-consumer</v>
      </c>
      <c r="G105" s="27" t="str">
        <f t="shared" si="6"/>
        <v>insert into dn_role_permission(id,role_id,permission_id,site_code) values(</v>
      </c>
      <c r="H105" s="27" t="str">
        <f t="shared" si="7"/>
        <v>1908040853000000103,</v>
      </c>
      <c r="I105" s="27" t="str">
        <f t="shared" si="8"/>
        <v>1908040851000000002,</v>
      </c>
      <c r="J105" s="27" t="str">
        <f t="shared" si="9"/>
        <v>1908032303000000047,</v>
      </c>
      <c r="K105" s="27" t="str">
        <f t="shared" si="10"/>
        <v>'dubbo-nacos-consumer'</v>
      </c>
      <c r="L105" s="27" t="str">
        <f t="shared" si="11"/>
        <v>);</v>
      </c>
    </row>
    <row r="106" spans="1:12">
      <c r="A106" t="str">
        <f>permission!I50</f>
        <v>1908032303000000048</v>
      </c>
      <c r="B106" t="str">
        <f>permission!J50</f>
        <v>Pricing Tables</v>
      </c>
      <c r="C106" s="25" t="str">
        <f>role!$A$3</f>
        <v>1908040851000000002</v>
      </c>
      <c r="D106" s="25" t="str">
        <f>role!$B$3</f>
        <v>System Customer Role</v>
      </c>
      <c r="E106" t="str">
        <f>permission!$P$3</f>
        <v>dubbo-nacos-consumer</v>
      </c>
      <c r="G106" s="27" t="str">
        <f t="shared" si="6"/>
        <v>insert into dn_role_permission(id,role_id,permission_id,site_code) values(</v>
      </c>
      <c r="H106" s="27" t="str">
        <f t="shared" si="7"/>
        <v>1908040853000000104,</v>
      </c>
      <c r="I106" s="27" t="str">
        <f t="shared" si="8"/>
        <v>1908040851000000002,</v>
      </c>
      <c r="J106" s="27" t="str">
        <f t="shared" si="9"/>
        <v>1908032303000000048,</v>
      </c>
      <c r="K106" s="27" t="str">
        <f t="shared" si="10"/>
        <v>'dubbo-nacos-consumer'</v>
      </c>
      <c r="L106" s="27" t="str">
        <f t="shared" si="11"/>
        <v>);</v>
      </c>
    </row>
    <row r="107" spans="1:12">
      <c r="A107" t="str">
        <f>permission!I51</f>
        <v>1908032303000000049</v>
      </c>
      <c r="B107" t="str">
        <f>permission!J51</f>
        <v>Multilevel Menu</v>
      </c>
      <c r="C107" s="25" t="str">
        <f>role!$A$3</f>
        <v>1908040851000000002</v>
      </c>
      <c r="D107" s="25" t="str">
        <f>role!$B$3</f>
        <v>System Customer Role</v>
      </c>
      <c r="E107" t="str">
        <f>permission!$P$3</f>
        <v>dubbo-nacos-consumer</v>
      </c>
      <c r="G107" s="27" t="str">
        <f t="shared" si="6"/>
        <v>insert into dn_role_permission(id,role_id,permission_id,site_code) values(</v>
      </c>
      <c r="H107" s="27" t="str">
        <f t="shared" si="7"/>
        <v>1908040853000000105,</v>
      </c>
      <c r="I107" s="27" t="str">
        <f t="shared" si="8"/>
        <v>1908040851000000002,</v>
      </c>
      <c r="J107" s="27" t="str">
        <f t="shared" si="9"/>
        <v>1908032303000000049,</v>
      </c>
      <c r="K107" s="27" t="str">
        <f t="shared" si="10"/>
        <v>'dubbo-nacos-consumer'</v>
      </c>
      <c r="L107" s="27" t="str">
        <f t="shared" si="11"/>
        <v>);</v>
      </c>
    </row>
    <row r="108" spans="1:12">
      <c r="A108" t="str">
        <f>permission!I52</f>
        <v>1908032303000000050</v>
      </c>
      <c r="B108" t="str">
        <f>permission!J52</f>
        <v>Level  One</v>
      </c>
      <c r="C108" s="25" t="str">
        <f>role!$A$3</f>
        <v>1908040851000000002</v>
      </c>
      <c r="D108" s="25" t="str">
        <f>role!$B$3</f>
        <v>System Customer Role</v>
      </c>
      <c r="E108" t="str">
        <f>permission!$P$3</f>
        <v>dubbo-nacos-consumer</v>
      </c>
      <c r="G108" s="27" t="str">
        <f t="shared" si="6"/>
        <v>insert into dn_role_permission(id,role_id,permission_id,site_code) values(</v>
      </c>
      <c r="H108" s="27" t="str">
        <f t="shared" si="7"/>
        <v>1908040853000000106,</v>
      </c>
      <c r="I108" s="27" t="str">
        <f t="shared" si="8"/>
        <v>1908040851000000002,</v>
      </c>
      <c r="J108" s="27" t="str">
        <f t="shared" si="9"/>
        <v>1908032303000000050,</v>
      </c>
      <c r="K108" s="27" t="str">
        <f t="shared" si="10"/>
        <v>'dubbo-nacos-consumer'</v>
      </c>
      <c r="L108" s="27" t="str">
        <f t="shared" si="11"/>
        <v>);</v>
      </c>
    </row>
    <row r="109" spans="1:12">
      <c r="A109" t="str">
        <f>permission!I53</f>
        <v>1908032303000000051</v>
      </c>
      <c r="B109" t="str">
        <f>permission!J53</f>
        <v>Level One</v>
      </c>
      <c r="C109" s="25" t="str">
        <f>role!$A$3</f>
        <v>1908040851000000002</v>
      </c>
      <c r="D109" s="25" t="str">
        <f>role!$B$3</f>
        <v>System Customer Role</v>
      </c>
      <c r="E109" t="str">
        <f>permission!$P$3</f>
        <v>dubbo-nacos-consumer</v>
      </c>
      <c r="G109" s="27" t="str">
        <f t="shared" si="6"/>
        <v>insert into dn_role_permission(id,role_id,permission_id,site_code) values(</v>
      </c>
      <c r="H109" s="27" t="str">
        <f t="shared" si="7"/>
        <v>1908040853000000107,</v>
      </c>
      <c r="I109" s="27" t="str">
        <f t="shared" si="8"/>
        <v>1908040851000000002,</v>
      </c>
      <c r="J109" s="27" t="str">
        <f t="shared" si="9"/>
        <v>1908032303000000051,</v>
      </c>
      <c r="K109" s="27" t="str">
        <f t="shared" si="10"/>
        <v>'dubbo-nacos-consumer'</v>
      </c>
      <c r="L109" s="27" t="str">
        <f t="shared" si="11"/>
        <v>);</v>
      </c>
    </row>
    <row r="110" spans="1:12">
      <c r="A110" t="str">
        <f>permission!I54</f>
        <v>1908032303000000052</v>
      </c>
      <c r="B110" t="str">
        <f>permission!J54</f>
        <v>Level Two</v>
      </c>
      <c r="C110" s="25" t="str">
        <f>role!$A$3</f>
        <v>1908040851000000002</v>
      </c>
      <c r="D110" s="25" t="str">
        <f>role!$B$3</f>
        <v>System Customer Role</v>
      </c>
      <c r="E110" t="str">
        <f>permission!$P$3</f>
        <v>dubbo-nacos-consumer</v>
      </c>
      <c r="G110" s="27" t="str">
        <f t="shared" si="6"/>
        <v>insert into dn_role_permission(id,role_id,permission_id,site_code) values(</v>
      </c>
      <c r="H110" s="27" t="str">
        <f t="shared" si="7"/>
        <v>1908040853000000108,</v>
      </c>
      <c r="I110" s="27" t="str">
        <f t="shared" si="8"/>
        <v>1908040851000000002,</v>
      </c>
      <c r="J110" s="27" t="str">
        <f t="shared" si="9"/>
        <v>1908032303000000052,</v>
      </c>
      <c r="K110" s="27" t="str">
        <f t="shared" si="10"/>
        <v>'dubbo-nacos-consumer'</v>
      </c>
      <c r="L110" s="27" t="str">
        <f t="shared" si="11"/>
        <v>);</v>
      </c>
    </row>
    <row r="111" spans="1:12">
      <c r="A111" t="str">
        <f>permission!I55</f>
        <v>1908032303000000053</v>
      </c>
      <c r="B111" t="str">
        <f>permission!J55</f>
        <v>Level Two</v>
      </c>
      <c r="C111" s="25" t="str">
        <f>role!$A$3</f>
        <v>1908040851000000002</v>
      </c>
      <c r="D111" s="25" t="str">
        <f>role!$B$3</f>
        <v>System Customer Role</v>
      </c>
      <c r="E111" t="str">
        <f>permission!$P$3</f>
        <v>dubbo-nacos-consumer</v>
      </c>
      <c r="G111" s="27" t="str">
        <f t="shared" si="6"/>
        <v>insert into dn_role_permission(id,role_id,permission_id,site_code) values(</v>
      </c>
      <c r="H111" s="27" t="str">
        <f t="shared" si="7"/>
        <v>1908040853000000109,</v>
      </c>
      <c r="I111" s="27" t="str">
        <f t="shared" si="8"/>
        <v>1908040851000000002,</v>
      </c>
      <c r="J111" s="27" t="str">
        <f t="shared" si="9"/>
        <v>1908032303000000053,</v>
      </c>
      <c r="K111" s="27" t="str">
        <f t="shared" si="10"/>
        <v>'dubbo-nacos-consumer'</v>
      </c>
      <c r="L111" s="27" t="str">
        <f t="shared" si="11"/>
        <v>);</v>
      </c>
    </row>
    <row r="112" spans="1:12">
      <c r="A112" t="str">
        <f>permission!I56</f>
        <v>1908032303000000054</v>
      </c>
      <c r="B112" t="str">
        <f>permission!J56</f>
        <v>Level Two</v>
      </c>
      <c r="C112" s="25" t="str">
        <f>role!$A$3</f>
        <v>1908040851000000002</v>
      </c>
      <c r="D112" s="25" t="str">
        <f>role!$B$3</f>
        <v>System Customer Role</v>
      </c>
      <c r="E112" t="str">
        <f>permission!$P$3</f>
        <v>dubbo-nacos-consumer</v>
      </c>
      <c r="G112" s="27" t="str">
        <f t="shared" si="6"/>
        <v>insert into dn_role_permission(id,role_id,permission_id,site_code) values(</v>
      </c>
      <c r="H112" s="27" t="str">
        <f t="shared" si="7"/>
        <v>1908040853000000110,</v>
      </c>
      <c r="I112" s="27" t="str">
        <f t="shared" si="8"/>
        <v>1908040851000000002,</v>
      </c>
      <c r="J112" s="27" t="str">
        <f t="shared" si="9"/>
        <v>1908032303000000054,</v>
      </c>
      <c r="K112" s="27" t="str">
        <f t="shared" si="10"/>
        <v>'dubbo-nacos-consumer'</v>
      </c>
      <c r="L112" s="27" t="str">
        <f t="shared" si="11"/>
        <v>);</v>
      </c>
    </row>
    <row r="113" spans="1:12">
      <c r="A113" t="str">
        <f>permission!I57</f>
        <v>1908032303000000055</v>
      </c>
      <c r="B113" t="str">
        <f>permission!J57</f>
        <v>Level One</v>
      </c>
      <c r="C113" s="25" t="str">
        <f>role!$A$3</f>
        <v>1908040851000000002</v>
      </c>
      <c r="D113" s="25" t="str">
        <f>role!$B$3</f>
        <v>System Customer Role</v>
      </c>
      <c r="E113" t="str">
        <f>permission!$P$3</f>
        <v>dubbo-nacos-consumer</v>
      </c>
      <c r="G113" s="27" t="str">
        <f t="shared" si="6"/>
        <v>insert into dn_role_permission(id,role_id,permission_id,site_code) values(</v>
      </c>
      <c r="H113" s="27" t="str">
        <f t="shared" si="7"/>
        <v>1908040853000000111,</v>
      </c>
      <c r="I113" s="27" t="str">
        <f t="shared" si="8"/>
        <v>1908040851000000002,</v>
      </c>
      <c r="J113" s="27" t="str">
        <f t="shared" si="9"/>
        <v>1908032303000000055,</v>
      </c>
      <c r="K113" s="27" t="str">
        <f t="shared" si="10"/>
        <v>'dubbo-nacos-consumer'</v>
      </c>
      <c r="L113" s="27" t="str">
        <f t="shared" si="11"/>
        <v>);</v>
      </c>
    </row>
    <row r="114" spans="1:12">
      <c r="A114" t="str">
        <f>permission!I58</f>
        <v>1908032303000000056</v>
      </c>
      <c r="B114" t="str">
        <f>permission!J58</f>
        <v>Landing Page</v>
      </c>
      <c r="C114" s="25" t="str">
        <f>role!$A$3</f>
        <v>1908040851000000002</v>
      </c>
      <c r="D114" s="25" t="str">
        <f>role!$B$3</f>
        <v>System Customer Role</v>
      </c>
      <c r="E114" t="str">
        <f>permission!$P$3</f>
        <v>dubbo-nacos-consumer</v>
      </c>
      <c r="G114" s="27" t="str">
        <f t="shared" si="6"/>
        <v>insert into dn_role_permission(id,role_id,permission_id,site_code) values(</v>
      </c>
      <c r="H114" s="27" t="str">
        <f t="shared" si="7"/>
        <v>1908040853000000112,</v>
      </c>
      <c r="I114" s="27" t="str">
        <f t="shared" si="8"/>
        <v>1908040851000000002,</v>
      </c>
      <c r="J114" s="27" t="str">
        <f t="shared" si="9"/>
        <v>1908032303000000056,</v>
      </c>
      <c r="K114" s="27" t="str">
        <f t="shared" si="10"/>
        <v>'dubbo-nacos-consumer'</v>
      </c>
      <c r="L114" s="27" t="str">
        <f t="shared" si="11"/>
        <v>);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表设计</vt:lpstr>
      <vt:lpstr>permission</vt:lpstr>
      <vt:lpstr>role</vt:lpstr>
      <vt:lpstr>role_permission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DDL</dc:title>
  <dc:subject>Table</dc:subject>
  <dc:creator>胡桃夹子</dc:creator>
  <cp:keywords/>
  <dc:description>infowangxin@163.com</dc:description>
  <cp:lastModifiedBy>王鑫</cp:lastModifiedBy>
  <dcterms:created xsi:type="dcterms:W3CDTF">2015-06-05T18:19:00Z</dcterms:created>
  <dcterms:modified xsi:type="dcterms:W3CDTF">2019-08-16T15:46:55Z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