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F7426E9-FA7D-4B6E-B4D0-A9A5292A06EF}" xr6:coauthVersionLast="47" xr6:coauthVersionMax="47" xr10:uidLastSave="{00000000-0000-0000-0000-000000000000}"/>
  <bookViews>
    <workbookView xWindow="28680" yWindow="-120" windowWidth="38640" windowHeight="21120" activeTab="1" xr2:uid="{00000000-000D-0000-FFFF-FFFF00000000}"/>
  </bookViews>
  <sheets>
    <sheet name="币种汇率" sheetId="3" r:id="rId1"/>
    <sheet name="多站点定价" sheetId="1" r:id="rId2"/>
  </sheets>
  <calcPr calcId="181029"/>
</workbook>
</file>

<file path=xl/calcChain.xml><?xml version="1.0" encoding="utf-8"?>
<calcChain xmlns="http://schemas.openxmlformats.org/spreadsheetml/2006/main">
  <c r="X2" i="1" l="1"/>
  <c r="F4" i="1"/>
  <c r="G4" i="1" s="1"/>
  <c r="F3" i="1"/>
  <c r="G3" i="1" s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K4" i="1"/>
  <c r="K3" i="1"/>
  <c r="T4" i="1"/>
  <c r="T3" i="1"/>
  <c r="S4" i="1"/>
  <c r="S3" i="1"/>
  <c r="R4" i="1"/>
  <c r="P4" i="1"/>
  <c r="P3" i="1"/>
  <c r="R3" i="1"/>
  <c r="O4" i="1"/>
  <c r="O3" i="1"/>
  <c r="Q4" i="1"/>
  <c r="N4" i="1"/>
  <c r="N3" i="1"/>
  <c r="Q3" i="1"/>
  <c r="M4" i="1"/>
  <c r="M3" i="1"/>
  <c r="L4" i="1"/>
  <c r="L3" i="1"/>
  <c r="I4" i="1"/>
  <c r="J4" i="1"/>
  <c r="U4" i="1"/>
  <c r="V4" i="1"/>
  <c r="W4" i="1"/>
  <c r="X4" i="1"/>
  <c r="I3" i="1"/>
  <c r="U3" i="1"/>
  <c r="J3" i="1"/>
  <c r="V3" i="1"/>
  <c r="W3" i="1"/>
  <c r="X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4F3F3391-1DDC-46E7-BD16-8BBAAA8564D0}">
      <text>
        <r>
          <rPr>
            <sz val="9"/>
            <color indexed="81"/>
            <rFont val="宋体"/>
            <family val="3"/>
            <charset val="134"/>
          </rPr>
          <t>这里仅按挂号费20，每千克120元计算自发货运费，如有其他需求可自行调整</t>
        </r>
      </text>
    </comment>
    <comment ref="G1" authorId="0" shapeId="0" xr:uid="{1ADAFC52-9BCC-4D05-868F-B300BAB5CF7C}">
      <text>
        <r>
          <rPr>
            <b/>
            <sz val="9"/>
            <color indexed="81"/>
            <rFont val="宋体"/>
            <family val="3"/>
            <charset val="134"/>
          </rPr>
          <t xml:space="preserve">
人民币售价：产品成本+咋想费用+预设利润+实际运费</t>
        </r>
      </text>
    </comment>
    <comment ref="H2" authorId="0" shapeId="0" xr:uid="{9FE08EB3-B666-4DE6-BC68-C4EA7EE280AE}">
      <text>
        <r>
          <rPr>
            <b/>
            <sz val="9"/>
            <color indexed="81"/>
            <rFont val="宋体"/>
            <family val="3"/>
            <charset val="134"/>
          </rPr>
          <t>由币种汇率页对应汇率匹配到这里</t>
        </r>
      </text>
    </comment>
    <comment ref="H3" authorId="0" shapeId="0" xr:uid="{4F8F6933-2D68-4EB8-A3A7-57F6CC79E115}">
      <text>
        <r>
          <rPr>
            <b/>
            <sz val="9"/>
            <color indexed="81"/>
            <rFont val="宋体"/>
            <family val="3"/>
            <charset val="134"/>
          </rPr>
          <t xml:space="preserve">
售价计算公式：售价=(采购总成本+运费+预设利润)/(1-平台佣金比例-欧洲额外税率)/汇率</t>
        </r>
        <r>
          <rPr>
            <sz val="9"/>
            <color indexed="81"/>
            <rFont val="宋体"/>
            <family val="3"/>
            <charset val="134"/>
          </rPr>
          <t xml:space="preserve">
=ROUNDUP(INDIRECT(CONCATENATE("G",ROW()))/(1-0.15)/INDIRECT(CONCATENATE(CHAR(COLUMN()+64),"2")),2)
</t>
        </r>
        <r>
          <rPr>
            <b/>
            <sz val="9"/>
            <color indexed="81"/>
            <rFont val="宋体"/>
            <family val="3"/>
            <charset val="134"/>
          </rPr>
          <t>函数作用说明：
ROUNDUP(值,2)      -&gt;   四舍五入保留2位小数
INDIRECT("A2")     -&gt;   根据行列号获取指定单元格的值用来计算
CONCATENATE("G",2）-&gt;   字符串拼接，例如把G和2组成G2
ROW()              -&gt;   获取当前行的行号
CHAR(COLUMN()+64)  -&gt;   获取当前列的字母</t>
        </r>
      </text>
    </comment>
    <comment ref="I3" authorId="0" shapeId="0" xr:uid="{F91DA7E7-84EF-44DB-9999-AE5DF54F8E0E}">
      <text>
        <r>
          <rPr>
            <sz val="9"/>
            <color indexed="81"/>
            <rFont val="宋体"/>
            <family val="3"/>
            <charset val="134"/>
          </rPr>
          <t xml:space="preserve">
售价计算公式：(采购总成本+运费+预设利润)/(1-平台佣金比例-欧洲额外税率)/汇率
=ROUNDUP(INDIRECT(CONCATENATE("G",ROW()))/(1-0.15)/INDIRECT(CONCATENATE(CHAR(COLUMN()+64),"2")),2)
函数作用说明：
ROUNDUP(值,2)-&gt;四舍五入保留2位小数
INDIRECT("A2")-&gt;根据行列号获取指定单元格的值用来计算
CONCATENATE("G",2）-&gt;字符串拼接，例如把G和2组成G2
ROW()-&gt;获取当前行的行号
CHAR(COLUMN()+64)-&gt;获取当前列的字母</t>
        </r>
      </text>
    </comment>
    <comment ref="H4" authorId="0" shapeId="0" xr:uid="{AD9DB7E4-88B6-4810-A225-559572143FD7}">
      <text>
        <r>
          <rPr>
            <b/>
            <sz val="9"/>
            <color indexed="81"/>
            <rFont val="宋体"/>
            <family val="3"/>
            <charset val="134"/>
          </rPr>
          <t xml:space="preserve">
售价计算公式：售价=(采购总成本+运费+预设利润)/(1-平台佣金比例-欧洲额外税率)/汇率</t>
        </r>
        <r>
          <rPr>
            <sz val="9"/>
            <color indexed="81"/>
            <rFont val="宋体"/>
            <family val="3"/>
            <charset val="134"/>
          </rPr>
          <t xml:space="preserve">
=ROUNDUP(INDIRECT(CONCATENATE("G",ROW()))/(1-0.15)/INDIRECT(CONCATENATE(CHAR(COLUMN()+64),"2")),2)
</t>
        </r>
        <r>
          <rPr>
            <b/>
            <sz val="9"/>
            <color indexed="81"/>
            <rFont val="宋体"/>
            <family val="3"/>
            <charset val="134"/>
          </rPr>
          <t>函数作用说明：
ROUNDUP(值,2)      -&gt;   四舍五入保留2位小数
INDIRECT("A2")     -&gt;   根据行列号获取指定单元格的值用来计算
CONCATENATE("G",2）-&gt;   字符串拼接，例如把G和2组成G2
ROW()              -&gt;   获取当前行的行号
CHAR(COLUMN()+64)  -&gt;   获取当前列的字母</t>
        </r>
      </text>
    </comment>
  </commentList>
</comments>
</file>

<file path=xl/sharedStrings.xml><?xml version="1.0" encoding="utf-8"?>
<sst xmlns="http://schemas.openxmlformats.org/spreadsheetml/2006/main" count="69" uniqueCount="48">
  <si>
    <t>产品成本(￥)</t>
  </si>
  <si>
    <t>杂项费用(￥)</t>
  </si>
  <si>
    <t>预设利润(￥)</t>
  </si>
  <si>
    <t>包裹重量(g)</t>
  </si>
  <si>
    <t>美国</t>
  </si>
  <si>
    <t>加拿大</t>
  </si>
  <si>
    <t>墨西哥</t>
  </si>
  <si>
    <t>英国</t>
  </si>
  <si>
    <t>法国</t>
  </si>
  <si>
    <t>意大利</t>
  </si>
  <si>
    <t>西班牙</t>
  </si>
  <si>
    <t>荷兰</t>
  </si>
  <si>
    <t>比利时</t>
  </si>
  <si>
    <t>瑞典</t>
  </si>
  <si>
    <t>波兰</t>
  </si>
  <si>
    <t>日本</t>
  </si>
  <si>
    <t>新加坡</t>
  </si>
  <si>
    <t>澳大利亚</t>
  </si>
  <si>
    <t>阿联酋</t>
  </si>
  <si>
    <t>沙特阿拉伯</t>
  </si>
  <si>
    <t>币种</t>
  </si>
  <si>
    <t>汇率更新时间</t>
  </si>
  <si>
    <t>美元(USD)</t>
  </si>
  <si>
    <t>加拿大元(CAD)</t>
  </si>
  <si>
    <t>墨西哥比索(MXN)</t>
  </si>
  <si>
    <t>英镑(GBP)</t>
  </si>
  <si>
    <t>欧元(EUR)</t>
  </si>
  <si>
    <t>德国</t>
  </si>
  <si>
    <t>瑞典克朗(SEK)</t>
  </si>
  <si>
    <t>波兰兹罗提(PLN)</t>
  </si>
  <si>
    <t>日元(JPY)</t>
  </si>
  <si>
    <t>新加坡元(SGD)</t>
  </si>
  <si>
    <t>澳元(AUD)</t>
  </si>
  <si>
    <t>阿联酋迪拉姆(AED)</t>
  </si>
  <si>
    <t>沙特里亚尔(SAR)</t>
  </si>
  <si>
    <t>实际运费(￥)</t>
    <phoneticPr fontId="6" type="noConversion"/>
  </si>
  <si>
    <t>产品</t>
    <phoneticPr fontId="6" type="noConversion"/>
  </si>
  <si>
    <t>汇率</t>
    <phoneticPr fontId="6" type="noConversion"/>
  </si>
  <si>
    <t>沙特阿拉伯</t>
    <phoneticPr fontId="6" type="noConversion"/>
  </si>
  <si>
    <t>国家</t>
    <phoneticPr fontId="6" type="noConversion"/>
  </si>
  <si>
    <t>土耳其</t>
    <phoneticPr fontId="6" type="noConversion"/>
  </si>
  <si>
    <t>土耳其里拉(TRY)</t>
    <phoneticPr fontId="6" type="noConversion"/>
  </si>
  <si>
    <t>俄罗斯</t>
    <phoneticPr fontId="6" type="noConversion"/>
  </si>
  <si>
    <t>卢布(RUB)</t>
    <phoneticPr fontId="6" type="noConversion"/>
  </si>
  <si>
    <t>站点：</t>
    <phoneticPr fontId="6" type="noConversion"/>
  </si>
  <si>
    <t>汇率：</t>
    <phoneticPr fontId="6" type="noConversion"/>
  </si>
  <si>
    <t>售价：</t>
    <phoneticPr fontId="6" type="noConversion"/>
  </si>
  <si>
    <t>人民币售价(￥)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</si>
</sst>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"/>
    <numFmt numFmtId="177" formatCode="0.0000"/>
  </numFmts>
  <fonts count="9" x14ac:knownFonts="1">
    <font>
      <sz val="11"/>
      <color theme="1"/>
      <name val="宋体"/>
      <family val="2"/>
      <scheme val="minor"/>
    </font>
    <font>
      <b/>
      <sz val="12"/>
      <color rgb="FFFFFFFF"/>
      <name val="等线"/>
      <family val="2"/>
    </font>
    <font>
      <sz val="12"/>
      <color rgb="FF000000"/>
      <name val="等线"/>
      <family val="2"/>
    </font>
    <font>
      <b/>
      <sz val="12"/>
      <color rgb="FF7F7F7F"/>
      <name val="等线"/>
      <family val="2"/>
    </font>
    <font>
      <b/>
      <sz val="12"/>
      <color rgb="FFFF0000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66B099"/>
      </patternFill>
    </fill>
    <fill>
      <patternFill patternType="solid">
        <fgColor rgb="FFFFFFFF"/>
      </patternFill>
    </fill>
    <fill>
      <patternFill patternType="solid">
        <fgColor rgb="FFE2EFD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left" vertical="center"/>
    </xf>
    <xf numFmtId="2" fontId="5" fillId="3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22" fontId="5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>
      <selection activeCell="F23" sqref="F23"/>
    </sheetView>
  </sheetViews>
  <sheetFormatPr defaultRowHeight="13.5" x14ac:dyDescent="0.15"/>
  <cols>
    <col min="1" max="1" width="15" customWidth="1"/>
    <col min="2" max="2" width="23" customWidth="1"/>
    <col min="3" max="3" width="20" customWidth="1"/>
    <col min="4" max="4" width="21.25" customWidth="1"/>
    <col min="5" max="5" width="20" customWidth="1"/>
    <col min="6" max="6" width="16.25" customWidth="1"/>
    <col min="7" max="7" width="19" customWidth="1"/>
    <col min="8" max="8" width="20" customWidth="1"/>
    <col min="9" max="9" width="19" customWidth="1"/>
    <col min="10" max="19" width="20" customWidth="1"/>
  </cols>
  <sheetData>
    <row r="1" spans="1:8" ht="18" customHeight="1" x14ac:dyDescent="0.15">
      <c r="A1" s="3" t="s">
        <v>39</v>
      </c>
      <c r="B1" s="3" t="s">
        <v>20</v>
      </c>
      <c r="C1" s="3" t="s">
        <v>37</v>
      </c>
      <c r="D1" s="3" t="s">
        <v>21</v>
      </c>
      <c r="E1" s="3"/>
      <c r="F1" s="3"/>
      <c r="G1" s="3"/>
      <c r="H1" s="8"/>
    </row>
    <row r="2" spans="1:8" ht="19.350000000000001" customHeight="1" x14ac:dyDescent="0.15">
      <c r="A2" s="3" t="s">
        <v>4</v>
      </c>
      <c r="B2" s="3" t="s">
        <v>22</v>
      </c>
      <c r="C2" s="12">
        <v>7.1006</v>
      </c>
      <c r="D2" s="15">
        <v>45548.625</v>
      </c>
      <c r="E2" s="3"/>
      <c r="F2" s="3"/>
      <c r="G2" s="3"/>
      <c r="H2" s="9"/>
    </row>
    <row r="3" spans="1:8" ht="19.350000000000001" customHeight="1" x14ac:dyDescent="0.15">
      <c r="A3" s="3" t="s">
        <v>5</v>
      </c>
      <c r="B3" s="3" t="s">
        <v>23</v>
      </c>
      <c r="C3" s="12">
        <v>5.2289000000000003</v>
      </c>
      <c r="D3" s="15">
        <v>45548.625</v>
      </c>
      <c r="E3" s="3"/>
      <c r="F3" s="3"/>
      <c r="G3" s="3"/>
      <c r="H3" s="9"/>
    </row>
    <row r="4" spans="1:8" ht="19.350000000000001" customHeight="1" x14ac:dyDescent="0.15">
      <c r="A4" s="3" t="s">
        <v>6</v>
      </c>
      <c r="B4" s="3" t="s">
        <v>24</v>
      </c>
      <c r="C4" s="12">
        <v>0.36230000000000001</v>
      </c>
      <c r="D4" s="15">
        <v>45548.625</v>
      </c>
      <c r="E4" s="3"/>
      <c r="F4" s="3"/>
      <c r="G4" s="3"/>
      <c r="H4" s="9"/>
    </row>
    <row r="5" spans="1:8" ht="19.350000000000001" customHeight="1" x14ac:dyDescent="0.15">
      <c r="A5" s="3" t="s">
        <v>7</v>
      </c>
      <c r="B5" s="3" t="s">
        <v>25</v>
      </c>
      <c r="C5" s="12">
        <v>9.3267000000000007</v>
      </c>
      <c r="D5" s="15">
        <v>45548.625</v>
      </c>
      <c r="E5" s="3"/>
      <c r="F5" s="3"/>
      <c r="G5" s="3"/>
      <c r="H5" s="9"/>
    </row>
    <row r="6" spans="1:8" ht="19.350000000000001" customHeight="1" x14ac:dyDescent="0.15">
      <c r="A6" s="3" t="s">
        <v>8</v>
      </c>
      <c r="B6" s="3" t="s">
        <v>26</v>
      </c>
      <c r="C6" s="12">
        <v>7.8667999999999996</v>
      </c>
      <c r="D6" s="15">
        <v>45548.625</v>
      </c>
      <c r="E6" s="3"/>
      <c r="F6" s="3"/>
      <c r="G6" s="3"/>
      <c r="H6" s="9"/>
    </row>
    <row r="7" spans="1:8" ht="19.350000000000001" customHeight="1" x14ac:dyDescent="0.15">
      <c r="A7" s="3" t="s">
        <v>27</v>
      </c>
      <c r="B7" s="3" t="s">
        <v>26</v>
      </c>
      <c r="C7" s="12">
        <v>7.8667999999999996</v>
      </c>
      <c r="D7" s="15">
        <v>45548.625</v>
      </c>
      <c r="E7" s="3"/>
      <c r="F7" s="3"/>
      <c r="G7" s="3"/>
      <c r="H7" s="9"/>
    </row>
    <row r="8" spans="1:8" ht="19.350000000000001" customHeight="1" x14ac:dyDescent="0.15">
      <c r="A8" s="3" t="s">
        <v>9</v>
      </c>
      <c r="B8" s="3" t="s">
        <v>26</v>
      </c>
      <c r="C8" s="12">
        <v>7.8667999999999996</v>
      </c>
      <c r="D8" s="15">
        <v>45548.625</v>
      </c>
      <c r="E8" s="3"/>
      <c r="F8" s="3"/>
      <c r="G8" s="3"/>
      <c r="H8" s="9"/>
    </row>
    <row r="9" spans="1:8" ht="19.350000000000001" customHeight="1" x14ac:dyDescent="0.15">
      <c r="A9" s="3" t="s">
        <v>10</v>
      </c>
      <c r="B9" s="3" t="s">
        <v>26</v>
      </c>
      <c r="C9" s="12">
        <v>7.8667999999999996</v>
      </c>
      <c r="D9" s="15">
        <v>45548.625</v>
      </c>
      <c r="E9" s="3"/>
      <c r="F9" s="3"/>
      <c r="G9" s="3"/>
      <c r="H9" s="9"/>
    </row>
    <row r="10" spans="1:8" ht="19.350000000000001" customHeight="1" x14ac:dyDescent="0.15">
      <c r="A10" s="3" t="s">
        <v>11</v>
      </c>
      <c r="B10" s="3" t="s">
        <v>26</v>
      </c>
      <c r="C10" s="12">
        <v>7.8667999999999996</v>
      </c>
      <c r="D10" s="15">
        <v>45548.625</v>
      </c>
      <c r="E10" s="3"/>
      <c r="F10" s="3"/>
      <c r="G10" s="3"/>
      <c r="H10" s="9"/>
    </row>
    <row r="11" spans="1:8" ht="19.350000000000001" customHeight="1" x14ac:dyDescent="0.15">
      <c r="A11" s="3" t="s">
        <v>12</v>
      </c>
      <c r="B11" s="3" t="s">
        <v>26</v>
      </c>
      <c r="C11" s="12">
        <v>7.8667999999999996</v>
      </c>
      <c r="D11" s="15">
        <v>45548.625</v>
      </c>
      <c r="E11" s="3"/>
      <c r="F11" s="3"/>
      <c r="G11" s="3"/>
      <c r="H11" s="9"/>
    </row>
    <row r="12" spans="1:8" ht="19.350000000000001" customHeight="1" x14ac:dyDescent="0.15">
      <c r="A12" s="3" t="s">
        <v>13</v>
      </c>
      <c r="B12" s="3" t="s">
        <v>28</v>
      </c>
      <c r="C12" s="12">
        <v>0.68969999999999998</v>
      </c>
      <c r="D12" s="15">
        <v>45548.625</v>
      </c>
      <c r="E12" s="3"/>
      <c r="F12" s="3"/>
      <c r="G12" s="3"/>
      <c r="H12" s="9"/>
    </row>
    <row r="13" spans="1:8" ht="19.350000000000001" customHeight="1" x14ac:dyDescent="0.15">
      <c r="A13" s="3" t="s">
        <v>14</v>
      </c>
      <c r="B13" s="3" t="s">
        <v>29</v>
      </c>
      <c r="C13" s="12">
        <v>1.8314999999999999</v>
      </c>
      <c r="D13" s="15">
        <v>45548.625</v>
      </c>
      <c r="E13" s="3"/>
      <c r="F13" s="3"/>
      <c r="G13" s="3"/>
      <c r="H13" s="9"/>
    </row>
    <row r="14" spans="1:8" ht="19.350000000000001" customHeight="1" x14ac:dyDescent="0.15">
      <c r="A14" s="16" t="s">
        <v>40</v>
      </c>
      <c r="B14" s="16" t="s">
        <v>41</v>
      </c>
      <c r="C14" s="12">
        <v>0.20960000000000001</v>
      </c>
      <c r="D14" s="15">
        <v>45548.625</v>
      </c>
      <c r="E14" s="16"/>
      <c r="F14" s="16"/>
      <c r="G14" s="16"/>
      <c r="H14" s="19"/>
    </row>
    <row r="15" spans="1:8" ht="19.350000000000001" customHeight="1" x14ac:dyDescent="0.15">
      <c r="A15" s="3" t="s">
        <v>15</v>
      </c>
      <c r="B15" s="3" t="s">
        <v>30</v>
      </c>
      <c r="C15" s="12">
        <v>5.0299999999999997E-2</v>
      </c>
      <c r="D15" s="15">
        <v>45548.625</v>
      </c>
      <c r="E15" s="3"/>
      <c r="F15" s="3"/>
      <c r="G15" s="3"/>
      <c r="H15" s="9"/>
    </row>
    <row r="16" spans="1:8" ht="19.350000000000001" customHeight="1" x14ac:dyDescent="0.15">
      <c r="A16" s="3" t="s">
        <v>16</v>
      </c>
      <c r="B16" s="3" t="s">
        <v>31</v>
      </c>
      <c r="C16" s="12">
        <v>5.4649999999999999</v>
      </c>
      <c r="D16" s="15">
        <v>45548.625</v>
      </c>
      <c r="E16" s="3"/>
      <c r="F16" s="3"/>
      <c r="G16" s="3"/>
      <c r="H16" s="9"/>
    </row>
    <row r="17" spans="1:9" ht="19.350000000000001" customHeight="1" x14ac:dyDescent="0.15">
      <c r="A17" s="3" t="s">
        <v>17</v>
      </c>
      <c r="B17" s="3" t="s">
        <v>32</v>
      </c>
      <c r="C17" s="12">
        <v>4.7728999999999999</v>
      </c>
      <c r="D17" s="15">
        <v>45548.625</v>
      </c>
      <c r="E17" s="3"/>
      <c r="F17" s="3"/>
      <c r="G17" s="3"/>
      <c r="H17" s="9"/>
    </row>
    <row r="18" spans="1:9" ht="19.350000000000001" customHeight="1" x14ac:dyDescent="0.15">
      <c r="A18" s="3" t="s">
        <v>18</v>
      </c>
      <c r="B18" s="3" t="s">
        <v>33</v>
      </c>
      <c r="C18" s="12">
        <v>1.8975</v>
      </c>
      <c r="D18" s="15">
        <v>45548.625</v>
      </c>
      <c r="E18" s="3"/>
      <c r="F18" s="3"/>
      <c r="G18" s="3"/>
      <c r="H18" s="9"/>
    </row>
    <row r="19" spans="1:9" ht="19.350000000000001" customHeight="1" x14ac:dyDescent="0.15">
      <c r="A19" s="3" t="s">
        <v>19</v>
      </c>
      <c r="B19" s="3" t="s">
        <v>34</v>
      </c>
      <c r="C19" s="12">
        <v>1.9379999999999999</v>
      </c>
      <c r="D19" s="15">
        <v>45548.625</v>
      </c>
      <c r="E19" s="3"/>
      <c r="F19" s="3"/>
      <c r="G19" s="3"/>
      <c r="H19" s="9"/>
    </row>
    <row r="20" spans="1:9" ht="18" customHeight="1" x14ac:dyDescent="0.15">
      <c r="A20" s="3" t="s">
        <v>42</v>
      </c>
      <c r="B20" s="3" t="s">
        <v>43</v>
      </c>
      <c r="C20" s="12">
        <v>7.8E-2</v>
      </c>
      <c r="D20" s="15">
        <v>45548.625</v>
      </c>
    </row>
    <row r="21" spans="1:9" ht="18" customHeight="1" x14ac:dyDescent="0.15"/>
    <row r="22" spans="1:9" ht="18" customHeight="1" x14ac:dyDescent="0.15"/>
    <row r="23" spans="1:9" ht="18" customHeight="1" x14ac:dyDescent="0.15"/>
    <row r="24" spans="1:9" ht="18" customHeight="1" x14ac:dyDescent="0.15">
      <c r="A24" s="10"/>
      <c r="B24" s="10"/>
      <c r="C24" s="10"/>
      <c r="D24" s="10"/>
      <c r="E24" s="10"/>
      <c r="F24" s="10"/>
      <c r="G24" s="10"/>
      <c r="H24" s="10"/>
      <c r="I24" s="11"/>
    </row>
    <row r="25" spans="1:9" ht="18" customHeight="1" x14ac:dyDescent="0.15"/>
    <row r="26" spans="1:9" ht="18" customHeight="1" x14ac:dyDescent="0.15"/>
    <row r="27" spans="1:9" ht="18" customHeight="1" x14ac:dyDescent="0.15"/>
    <row r="28" spans="1:9" ht="18" customHeight="1" x14ac:dyDescent="0.15"/>
    <row r="29" spans="1:9" ht="18" customHeight="1" x14ac:dyDescent="0.15"/>
    <row r="30" spans="1:9" ht="18" customHeight="1" x14ac:dyDescent="0.15"/>
    <row r="31" spans="1:9" ht="18" customHeight="1" x14ac:dyDescent="0.15"/>
    <row r="32" spans="1:9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</sheetData>
  <phoneticPr fontId="6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selection activeCell="M18" sqref="M18"/>
    </sheetView>
  </sheetViews>
  <sheetFormatPr defaultRowHeight="13.5" x14ac:dyDescent="0.15"/>
  <cols>
    <col min="1" max="1" width="18.5" customWidth="1"/>
    <col min="2" max="2" width="15.25" customWidth="1"/>
    <col min="3" max="3" width="13.625" customWidth="1"/>
    <col min="4" max="4" width="13.125" customWidth="1"/>
    <col min="5" max="5" width="12" customWidth="1"/>
    <col min="6" max="6" width="11.625" customWidth="1"/>
    <col min="7" max="7" width="14.625" customWidth="1"/>
    <col min="8" max="8" width="8.5" customWidth="1"/>
    <col min="9" max="9" width="12.5" customWidth="1"/>
    <col min="10" max="23" width="11.75" customWidth="1"/>
    <col min="24" max="24" width="14.625" customWidth="1"/>
  </cols>
  <sheetData>
    <row r="1" spans="1:24" ht="18" customHeight="1" x14ac:dyDescent="0.15">
      <c r="A1" s="2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35</v>
      </c>
      <c r="G1" s="17" t="s">
        <v>47</v>
      </c>
      <c r="H1" s="3" t="s">
        <v>44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38</v>
      </c>
    </row>
    <row r="2" spans="1:24" ht="18" customHeight="1" x14ac:dyDescent="0.15">
      <c r="A2" s="5"/>
      <c r="B2" s="5"/>
      <c r="C2" s="5"/>
      <c r="D2" s="5"/>
      <c r="E2" s="5"/>
      <c r="F2" s="5"/>
      <c r="G2" s="5"/>
      <c r="H2" s="3" t="s">
        <v>45</v>
      </c>
      <c r="I2" s="6">
        <f>VLOOKUP(I1,币种汇率!A:C,3,0)</f>
        <v>7.1006</v>
      </c>
      <c r="J2" s="6">
        <f>VLOOKUP(J1,币种汇率!A:C,3,0)</f>
        <v>5.2289000000000003</v>
      </c>
      <c r="K2" s="6">
        <f>VLOOKUP(K1,币种汇率!A:C,3,0)</f>
        <v>0.36230000000000001</v>
      </c>
      <c r="L2" s="6">
        <f>VLOOKUP(L1,币种汇率!A:C,3,0)</f>
        <v>9.3267000000000007</v>
      </c>
      <c r="M2" s="6">
        <f>VLOOKUP(M1,币种汇率!A:C,3,0)</f>
        <v>7.8667999999999996</v>
      </c>
      <c r="N2" s="6">
        <f>VLOOKUP(N1,币种汇率!A:C,3,0)</f>
        <v>7.8667999999999996</v>
      </c>
      <c r="O2" s="6">
        <f>VLOOKUP(O1,币种汇率!A:C,3,0)</f>
        <v>7.8667999999999996</v>
      </c>
      <c r="P2" s="6">
        <f>VLOOKUP(P1,币种汇率!A:C,3,0)</f>
        <v>7.8667999999999996</v>
      </c>
      <c r="Q2" s="6">
        <f>VLOOKUP(Q1,币种汇率!A:C,3,0)</f>
        <v>7.8667999999999996</v>
      </c>
      <c r="R2" s="6">
        <f>VLOOKUP(R1,币种汇率!A:C,3,0)</f>
        <v>0.68969999999999998</v>
      </c>
      <c r="S2" s="6">
        <f>VLOOKUP(S1,币种汇率!A:C,3,0)</f>
        <v>1.8314999999999999</v>
      </c>
      <c r="T2" s="6">
        <f>VLOOKUP(T1,币种汇率!A:C,3,0)</f>
        <v>5.0299999999999997E-2</v>
      </c>
      <c r="U2" s="6">
        <f>VLOOKUP(U1,币种汇率!A:C,3,0)</f>
        <v>5.4649999999999999</v>
      </c>
      <c r="V2" s="6">
        <f>VLOOKUP(V1,币种汇率!A:C,3,0)</f>
        <v>4.7728999999999999</v>
      </c>
      <c r="W2" s="6">
        <f>VLOOKUP(W1,币种汇率!A:C,3,0)</f>
        <v>1.8975</v>
      </c>
      <c r="X2" s="6">
        <f>VLOOKUP(X1,币种汇率!A:C,3,0)</f>
        <v>1.9379999999999999</v>
      </c>
    </row>
    <row r="3" spans="1:24" ht="18" customHeight="1" x14ac:dyDescent="0.15">
      <c r="A3" s="7"/>
      <c r="B3" s="13">
        <v>15</v>
      </c>
      <c r="C3" s="13">
        <v>3</v>
      </c>
      <c r="D3" s="14">
        <v>50</v>
      </c>
      <c r="E3" s="13">
        <v>200</v>
      </c>
      <c r="F3" s="13">
        <f t="shared" ref="F3:F4" si="0">ROUNDUP(E3*0.001*125+20,0)</f>
        <v>45</v>
      </c>
      <c r="G3" s="18">
        <f>ROUNDUP(B3+C3+D3+F3,2)</f>
        <v>113</v>
      </c>
      <c r="H3" s="13" t="s">
        <v>46</v>
      </c>
      <c r="I3" s="13">
        <f t="shared" ref="I3:X4" ca="1" si="1">ROUNDUP(INDIRECT(CONCATENATE("G",ROW()))/(1-0.15)/INDIRECT(CONCATENATE(CHAR(COLUMN()+64),"2")),2)</f>
        <v>18.73</v>
      </c>
      <c r="J3" s="13">
        <f t="shared" ca="1" si="1"/>
        <v>25.430000000000003</v>
      </c>
      <c r="K3" s="13">
        <f ca="1">ROUNDUP(INDIRECT(CONCATENATE("G",ROW()))/(1-0.15)/INDIRECT(CONCATENATE(CHAR(COLUMN()+64),"2")),0)</f>
        <v>367</v>
      </c>
      <c r="L3" s="13">
        <f ca="1">ROUNDUP(INDIRECT(CONCATENATE("G",ROW()))/(1-0.35)/INDIRECT(CONCATENATE(CHAR(COLUMN()+64),"2")),2)</f>
        <v>18.64</v>
      </c>
      <c r="M3" s="13">
        <f t="shared" ref="M3:S4" ca="1" si="2">ROUNDUP(INDIRECT(CONCATENATE("G",ROW()))/(1-0.35)/INDIRECT(CONCATENATE(CHAR(COLUMN()+64),"2")),2)</f>
        <v>22.1</v>
      </c>
      <c r="N3" s="13">
        <f t="shared" ca="1" si="2"/>
        <v>22.1</v>
      </c>
      <c r="O3" s="13">
        <f t="shared" ca="1" si="2"/>
        <v>22.1</v>
      </c>
      <c r="P3" s="13">
        <f t="shared" ca="1" si="2"/>
        <v>22.1</v>
      </c>
      <c r="Q3" s="13">
        <f t="shared" ca="1" si="2"/>
        <v>22.1</v>
      </c>
      <c r="R3" s="13">
        <f t="shared" ca="1" si="2"/>
        <v>252.07</v>
      </c>
      <c r="S3" s="13">
        <f t="shared" ca="1" si="2"/>
        <v>94.93</v>
      </c>
      <c r="T3" s="13">
        <f ca="1">ROUNDUP(INDIRECT(CONCATENATE("G",ROW()))/(1-0.15)/INDIRECT(CONCATENATE(CHAR(COLUMN()+64),"2")),0)</f>
        <v>2643</v>
      </c>
      <c r="U3" s="13">
        <f t="shared" ca="1" si="1"/>
        <v>24.330000000000002</v>
      </c>
      <c r="V3" s="13">
        <f t="shared" ca="1" si="1"/>
        <v>27.860000000000003</v>
      </c>
      <c r="W3" s="13">
        <f t="shared" ca="1" si="1"/>
        <v>70.070000000000007</v>
      </c>
      <c r="X3" s="13">
        <f t="shared" ca="1" si="1"/>
        <v>68.600000000000009</v>
      </c>
    </row>
    <row r="4" spans="1:24" ht="18" customHeight="1" x14ac:dyDescent="0.15">
      <c r="A4" s="7"/>
      <c r="B4" s="13">
        <v>15</v>
      </c>
      <c r="C4" s="13">
        <v>3</v>
      </c>
      <c r="D4" s="14">
        <v>50</v>
      </c>
      <c r="E4" s="13">
        <v>200</v>
      </c>
      <c r="F4" s="13">
        <f t="shared" si="0"/>
        <v>45</v>
      </c>
      <c r="G4" s="18">
        <f>ROUNDUP(B4+C4+D4+F4,2)</f>
        <v>113</v>
      </c>
      <c r="H4" s="13" t="s">
        <v>46</v>
      </c>
      <c r="I4" s="13">
        <f t="shared" ca="1" si="1"/>
        <v>18.73</v>
      </c>
      <c r="J4" s="13">
        <f t="shared" ca="1" si="1"/>
        <v>25.430000000000003</v>
      </c>
      <c r="K4" s="13">
        <f ca="1">ROUNDUP(INDIRECT(CONCATENATE("G",ROW()))/(1-0.15)/INDIRECT(CONCATENATE(CHAR(COLUMN()+64),"2")),0)</f>
        <v>367</v>
      </c>
      <c r="L4" s="13">
        <f t="shared" ref="L4:S4" ca="1" si="3">ROUNDUP(INDIRECT(CONCATENATE("G",ROW()))/(1-0.35)/INDIRECT(CONCATENATE(CHAR(COLUMN()+64),"2")),2)</f>
        <v>18.64</v>
      </c>
      <c r="M4" s="13">
        <f t="shared" ca="1" si="2"/>
        <v>22.1</v>
      </c>
      <c r="N4" s="13">
        <f t="shared" ca="1" si="2"/>
        <v>22.1</v>
      </c>
      <c r="O4" s="13">
        <f t="shared" ca="1" si="2"/>
        <v>22.1</v>
      </c>
      <c r="P4" s="13">
        <f t="shared" ca="1" si="2"/>
        <v>22.1</v>
      </c>
      <c r="Q4" s="13">
        <f t="shared" ca="1" si="2"/>
        <v>22.1</v>
      </c>
      <c r="R4" s="13">
        <f t="shared" ca="1" si="2"/>
        <v>252.07</v>
      </c>
      <c r="S4" s="13">
        <f t="shared" ca="1" si="2"/>
        <v>94.93</v>
      </c>
      <c r="T4" s="13">
        <f ca="1">ROUNDUP(INDIRECT(CONCATENATE("G",ROW()))/(1-0.15)/INDIRECT(CONCATENATE(CHAR(COLUMN()+64),"2")),0)</f>
        <v>2643</v>
      </c>
      <c r="U4" s="13">
        <f t="shared" ca="1" si="1"/>
        <v>24.330000000000002</v>
      </c>
      <c r="V4" s="13">
        <f t="shared" ca="1" si="1"/>
        <v>27.860000000000003</v>
      </c>
      <c r="W4" s="13">
        <f t="shared" ca="1" si="1"/>
        <v>70.070000000000007</v>
      </c>
      <c r="X4" s="13">
        <f t="shared" ca="1" si="1"/>
        <v>68.600000000000009</v>
      </c>
    </row>
    <row r="5" spans="1:24" ht="18" customHeight="1" x14ac:dyDescent="0.15"/>
    <row r="6" spans="1:24" ht="18" customHeight="1" x14ac:dyDescent="0.15"/>
    <row r="7" spans="1:24" ht="18" customHeight="1" x14ac:dyDescent="0.15"/>
    <row r="8" spans="1:24" ht="18" customHeight="1" x14ac:dyDescent="0.15"/>
    <row r="9" spans="1:24" ht="18" customHeight="1" x14ac:dyDescent="0.15"/>
    <row r="10" spans="1:24" ht="18" customHeight="1" x14ac:dyDescent="0.15">
      <c r="I10" s="20"/>
    </row>
    <row r="11" spans="1:24" ht="18" customHeight="1" x14ac:dyDescent="0.15"/>
    <row r="12" spans="1:24" ht="18" customHeight="1" x14ac:dyDescent="0.15"/>
    <row r="13" spans="1:24" ht="18" customHeight="1" x14ac:dyDescent="0.15"/>
    <row r="14" spans="1:24" ht="18" customHeight="1" x14ac:dyDescent="0.15"/>
    <row r="15" spans="1:24" ht="18" customHeight="1" x14ac:dyDescent="0.15"/>
    <row r="16" spans="1:24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</sheetData>
  <phoneticPr fontId="6" type="noConversion"/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币种汇率</vt:lpstr>
      <vt:lpstr>多站点定价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2024-09-13T06:28:43Z</dcterms:created>
  <dcterms:modified xsi:type="dcterms:W3CDTF">2024-09-13T07:31:46Z</dcterms:modified>
  <cp:category/>
</cp:coreProperties>
</file>