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66925"/>
  <xr:revisionPtr revIDLastSave="621" documentId="11_92485C45C1F39E42E268565A893E8C18510380CC" xr6:coauthVersionLast="47" xr6:coauthVersionMax="47" xr10:uidLastSave="{9DC2A5F0-2E93-47C7-AA3E-AE4532F303B6}"/>
  <bookViews>
    <workbookView xWindow="240" yWindow="105" windowWidth="14805" windowHeight="8010" firstSheet="1" xr2:uid="{00000000-000D-0000-FFFF-FFFF00000000}"/>
  </bookViews>
  <sheets>
    <sheet name="APP" sheetId="1" r:id="rId1"/>
    <sheet name="Planilha2" sheetId="2" r:id="rId2"/>
  </sheets>
  <definedNames>
    <definedName name="aporte">APP!$D$19:$D$19</definedName>
    <definedName name="patrimonio">APP!$D$22:$D$22</definedName>
    <definedName name="qtd_anos">APP!$D$20:$D$20</definedName>
    <definedName name="rendimento_carteira">APP!$D$15:$D$15</definedName>
    <definedName name="salario">APP!$D$14:$D$14</definedName>
    <definedName name="sugestao_investimento">APP!$D$16:$D$16</definedName>
    <definedName name="taxa_mensal">APP!$D$21:$D$21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 a="1"/>
  <c r="C35" i="1"/>
  <c r="C39" i="1"/>
  <c r="C40" i="1"/>
  <c r="C41" i="1"/>
  <c r="C42" i="1"/>
  <c r="C43" i="1"/>
  <c r="C38" i="1"/>
  <c r="H4" i="2"/>
  <c r="D16" i="1"/>
  <c r="D22" i="1" a="1"/>
  <c r="D22" i="1"/>
  <c r="D23" i="1" s="1" a="1"/>
  <c r="D23" i="1" s="1"/>
  <c r="C27" i="1"/>
  <c r="D27" i="1" s="1" a="1"/>
  <c r="D27" i="1" s="1"/>
  <c r="C28" i="1"/>
  <c r="D28" i="1" s="1" a="1"/>
  <c r="D28" i="1" s="1"/>
  <c r="C29" i="1"/>
  <c r="D29" i="1" s="1" a="1"/>
  <c r="D29" i="1" s="1"/>
  <c r="C30" i="1"/>
  <c r="D30" i="1" s="1" a="1"/>
  <c r="D30" i="1" s="1"/>
  <c r="C26" i="1"/>
  <c r="D26" i="1" s="1" a="1"/>
  <c r="D26" i="1" s="1"/>
  <c r="D38" i="1" l="1"/>
  <c r="D39" i="1"/>
  <c r="D40" i="1"/>
  <c r="D41" i="1"/>
  <c r="D42" i="1"/>
  <c r="D43" i="1"/>
  <c r="D4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<sst xmlns="http://schemas.openxmlformats.org/spreadsheetml/2006/main" count="89" uniqueCount="51">
  <si>
    <t>CONFIGURAÇÕES</t>
  </si>
  <si>
    <t>Salário</t>
  </si>
  <si>
    <t>Rendimento Carteira</t>
  </si>
  <si>
    <t>Sugestãode Investimento (30%)</t>
  </si>
  <si>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</si>
  <si>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</si>
  <si>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</si>
  <si>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</si>
  <si>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</si>
  <si>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</si>
  <si>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Cenários</t>
  </si>
  <si>
    <t>Dividendo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</si>
  <si>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</si>
  <si>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</si>
  <si>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</si>
  <si>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</si>
  <si>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</si>
  <si>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</si>
  <si>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Agressivo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</si>
  <si>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</si>
  <si>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</si>
  <si>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</si>
  <si>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</si>
  <si>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</si>
  <si>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</si>
  <si>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</si>
  <si>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</si>
  <si>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</si>
  <si>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</si>
  <si>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</si>
  <si>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%</t>
  </si>
  <si>
    <t>Conservador-PAPEL</t>
  </si>
  <si>
    <t>Conservador</t>
  </si>
  <si>
    <t>Conservador-TIJOLO</t>
  </si>
  <si>
    <t>Moderado-TIJOLO</t>
  </si>
  <si>
    <t>Conservador-HÍBRIDOS</t>
  </si>
  <si>
    <t>Conservador-FOFs</t>
  </si>
  <si>
    <t>Conservador-DESENVOLVIMENTO</t>
  </si>
  <si>
    <t>Conservador-HOTELARIAS</t>
  </si>
  <si>
    <t>Moderado-PAPEL</t>
  </si>
  <si>
    <t>Moderado</t>
  </si>
  <si>
    <t>Moderado-HÍBRIDOS</t>
  </si>
  <si>
    <t>Moderado-FOFs</t>
  </si>
  <si>
    <t>Moderado-DESENVOLVIMENTO</t>
  </si>
  <si>
    <t>Moderado-HOTELARIAS</t>
  </si>
  <si>
    <t>Agressivo-PAPEL</t>
  </si>
  <si>
    <t>Agressivo-TIJOLO</t>
  </si>
  <si>
    <t>Agressivo-HÍBRIDOS</t>
  </si>
  <si>
    <t>Agressivo-FOFs</t>
  </si>
  <si>
    <t>Agressivo-DESENVOLVIMENTO</t>
  </si>
  <si>
    <t>Agressivo-HOTELARIAS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</si>
</sst>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&quot;R$&quot;\ #,##0.00"/>
    <numFmt numFmtId="165" formatCode="&quot;R$&quot;\ #,##0.000;[Red]\-&quot;R$&quot;\ #,##0.000"/>
  </numFmts>
  <fonts count="14">
    <font>
      <sz val="11"/>
      <color theme="1"/>
      <name val="Calibri"/>
      <family val="2"/>
      <scheme val="minor"/>
    </font>
    <font>
      <b/>
      <sz val="20"/>
      <color theme="0"/>
      <name val="Aptos Narrow"/>
    </font>
    <font>
      <sz val="13"/>
      <color theme="1"/>
      <name val="Aptos Narrow"/>
    </font>
    <font>
      <sz val="11"/>
      <color rgb="FF9C5700"/>
      <name val="Calibri"/>
      <scheme val="minor"/>
    </font>
    <font>
      <sz val="11"/>
      <color theme="0"/>
      <name val="Calibri"/>
      <family val="2"/>
      <scheme val="minor"/>
    </font>
    <font>
      <b/>
      <sz val="12"/>
      <color theme="0"/>
      <name val="Aptos Narrow"/>
    </font>
    <font>
      <sz val="11"/>
      <color rgb="FF000000"/>
      <name val="Aptos Narrow"/>
    </font>
    <font>
      <b/>
      <sz val="18"/>
      <color theme="0"/>
      <name val="Aptos Narrow"/>
    </font>
    <font>
      <sz val="12"/>
      <color theme="1"/>
      <name val="Aptos Narrow"/>
    </font>
    <font>
      <b/>
      <sz val="12"/>
      <color theme="1"/>
      <name val="Aptos Narrow"/>
    </font>
    <font>
      <sz val="12"/>
      <color rgb="FF000000"/>
      <name val="Aptos Narrow"/>
    </font>
    <font>
      <sz val="11"/>
      <color theme="1"/>
      <name val="Aptos Narrow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538CB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rgb="FF000000"/>
      </right>
      <top/>
      <bottom style="thin">
        <color theme="0" tint="-0.249977111117893"/>
      </bottom>
      <diagonal/>
    </border>
    <border>
      <left style="medium">
        <color rgb="FF000000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rgb="FF000000"/>
      </left>
      <right style="thin">
        <color theme="0" tint="-0.249977111117893"/>
      </right>
      <top style="thin">
        <color theme="0" tint="-0.249977111117893"/>
      </top>
      <bottom style="medium">
        <color rgb="FF000000"/>
      </bottom>
      <diagonal/>
    </border>
    <border>
      <left style="thin">
        <color theme="0" tint="-0.249977111117893"/>
      </left>
      <right style="medium">
        <color rgb="FF000000"/>
      </right>
      <top style="thin">
        <color theme="0" tint="-0.249977111117893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14999847407452621"/>
      </right>
      <top/>
      <bottom style="thin">
        <color theme="0" tint="-0.249977111117893"/>
      </bottom>
      <diagonal/>
    </border>
    <border>
      <left/>
      <right/>
      <top style="medium">
        <color rgb="FF000000"/>
      </top>
      <bottom/>
      <diagonal/>
    </border>
    <border>
      <left style="thin">
        <color theme="0" tint="-0.249977111117893"/>
      </left>
      <right style="thin">
        <color theme="0" tint="-0.14999847407452621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theme="0" tint="-0.14999847407452621"/>
      </left>
      <right style="medium">
        <color rgb="FF000000"/>
      </right>
      <top/>
      <bottom style="medium">
        <color theme="0" tint="-0.14999847407452621"/>
      </bottom>
      <diagonal/>
    </border>
    <border>
      <left style="medium">
        <color theme="0" tint="-0.14999847407452621"/>
      </left>
      <right style="medium">
        <color rgb="FF000000"/>
      </right>
      <top style="medium">
        <color theme="0" tint="-0.14999847407452621"/>
      </top>
      <bottom style="medium">
        <color theme="0" tint="-0.14999847407452621"/>
      </bottom>
      <diagonal/>
    </border>
    <border>
      <left style="medium">
        <color theme="0" tint="-0.14999847407452621"/>
      </left>
      <right style="medium">
        <color rgb="FF000000"/>
      </right>
      <top style="medium">
        <color theme="0" tint="-0.14999847407452621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rgb="FF000000"/>
      </bottom>
      <diagonal/>
    </border>
    <border>
      <left style="thin">
        <color theme="0" tint="-0.249977111117893"/>
      </left>
      <right style="medium">
        <color theme="0" tint="-0.14999847407452621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1499984740745262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14999847407452621"/>
      </right>
      <top style="thin">
        <color theme="0" tint="-0.249977111117893"/>
      </top>
      <bottom style="medium">
        <color rgb="FF000000"/>
      </bottom>
      <diagonal/>
    </border>
  </borders>
  <cellStyleXfs count="2">
    <xf numFmtId="0" fontId="0" fillId="0" borderId="0"/>
    <xf numFmtId="0" fontId="3" fillId="4" borderId="0" applyNumberFormat="0" applyBorder="0" applyAlignment="0" applyProtection="0"/>
  </cellStyleXfs>
  <cellXfs count="58">
    <xf numFmtId="0" fontId="0" fillId="0" borderId="0" xfId="0"/>
    <xf numFmtId="0" fontId="4" fillId="0" borderId="0" xfId="0" applyFont="1"/>
    <xf numFmtId="164" fontId="2" fillId="3" borderId="9" xfId="0" applyNumberFormat="1" applyFont="1" applyFill="1" applyBorder="1" applyAlignment="1">
      <alignment horizontal="center" vertical="center"/>
    </xf>
    <xf numFmtId="164" fontId="2" fillId="3" borderId="10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64" fontId="2" fillId="3" borderId="12" xfId="0" applyNumberFormat="1" applyFont="1" applyFill="1" applyBorder="1" applyAlignment="1">
      <alignment horizontal="center" vertical="center"/>
    </xf>
    <xf numFmtId="164" fontId="2" fillId="3" borderId="13" xfId="0" applyNumberFormat="1" applyFont="1" applyFill="1" applyBorder="1" applyAlignment="1">
      <alignment horizontal="center" vertical="center"/>
    </xf>
    <xf numFmtId="9" fontId="0" fillId="0" borderId="0" xfId="0" applyNumberFormat="1"/>
    <xf numFmtId="0" fontId="0" fillId="0" borderId="0" xfId="0" applyAlignment="1">
      <alignment horizontal="center"/>
    </xf>
    <xf numFmtId="0" fontId="0" fillId="0" borderId="17" xfId="0" applyBorder="1"/>
    <xf numFmtId="0" fontId="8" fillId="3" borderId="3" xfId="0" applyFont="1" applyFill="1" applyBorder="1" applyAlignment="1">
      <alignment horizontal="left" indent="4"/>
    </xf>
    <xf numFmtId="0" fontId="8" fillId="3" borderId="5" xfId="0" applyFont="1" applyFill="1" applyBorder="1" applyAlignment="1">
      <alignment horizontal="left" indent="4"/>
    </xf>
    <xf numFmtId="0" fontId="8" fillId="3" borderId="7" xfId="0" applyFont="1" applyFill="1" applyBorder="1" applyAlignment="1">
      <alignment horizontal="left" indent="4"/>
    </xf>
    <xf numFmtId="164" fontId="9" fillId="0" borderId="4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0" fontId="9" fillId="0" borderId="6" xfId="0" applyNumberFormat="1" applyFont="1" applyBorder="1" applyAlignment="1">
      <alignment horizontal="center" vertical="center"/>
    </xf>
    <xf numFmtId="8" fontId="9" fillId="6" borderId="6" xfId="0" applyNumberFormat="1" applyFont="1" applyFill="1" applyBorder="1" applyAlignment="1">
      <alignment horizontal="center" vertical="center"/>
    </xf>
    <xf numFmtId="165" fontId="9" fillId="6" borderId="8" xfId="0" applyNumberFormat="1" applyFont="1" applyFill="1" applyBorder="1" applyAlignment="1">
      <alignment horizontal="center" vertical="center"/>
    </xf>
    <xf numFmtId="164" fontId="11" fillId="0" borderId="14" xfId="0" applyNumberFormat="1" applyFont="1" applyBorder="1" applyAlignment="1">
      <alignment horizontal="center"/>
    </xf>
    <xf numFmtId="10" fontId="11" fillId="0" borderId="15" xfId="0" applyNumberFormat="1" applyFont="1" applyBorder="1" applyAlignment="1">
      <alignment horizontal="center"/>
    </xf>
    <xf numFmtId="164" fontId="6" fillId="3" borderId="16" xfId="0" applyNumberFormat="1" applyFont="1" applyFill="1" applyBorder="1" applyAlignment="1">
      <alignment horizontal="center"/>
    </xf>
    <xf numFmtId="0" fontId="11" fillId="0" borderId="0" xfId="0" applyFont="1"/>
    <xf numFmtId="0" fontId="3" fillId="4" borderId="0" xfId="1"/>
    <xf numFmtId="0" fontId="0" fillId="3" borderId="0" xfId="0" applyFill="1"/>
    <xf numFmtId="0" fontId="12" fillId="3" borderId="0" xfId="0" applyFont="1" applyFill="1"/>
    <xf numFmtId="0" fontId="3" fillId="4" borderId="0" xfId="1" applyAlignment="1">
      <alignment horizontal="center"/>
    </xf>
    <xf numFmtId="164" fontId="12" fillId="3" borderId="0" xfId="0" applyNumberFormat="1" applyFont="1" applyFill="1" applyAlignment="1">
      <alignment horizontal="center"/>
    </xf>
    <xf numFmtId="0" fontId="0" fillId="7" borderId="0" xfId="0" applyFill="1"/>
    <xf numFmtId="164" fontId="0" fillId="7" borderId="0" xfId="0" applyNumberFormat="1" applyFill="1"/>
    <xf numFmtId="0" fontId="0" fillId="7" borderId="0" xfId="0" applyFill="1" applyAlignment="1">
      <alignment horizontal="center"/>
    </xf>
    <xf numFmtId="164" fontId="0" fillId="3" borderId="0" xfId="0" applyNumberFormat="1" applyFill="1"/>
    <xf numFmtId="0" fontId="0" fillId="0" borderId="17" xfId="0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17" xfId="0" applyNumberFormat="1" applyBorder="1" applyAlignment="1">
      <alignment horizontal="center"/>
    </xf>
    <xf numFmtId="9" fontId="3" fillId="4" borderId="0" xfId="1" applyNumberFormat="1"/>
    <xf numFmtId="0" fontId="10" fillId="3" borderId="7" xfId="0" applyFont="1" applyFill="1" applyBorder="1" applyAlignment="1">
      <alignment horizontal="left" vertical="center" indent="4"/>
    </xf>
    <xf numFmtId="0" fontId="10" fillId="3" borderId="23" xfId="0" applyFont="1" applyFill="1" applyBorder="1" applyAlignment="1">
      <alignment horizontal="left" vertical="center" indent="4"/>
    </xf>
    <xf numFmtId="0" fontId="10" fillId="3" borderId="5" xfId="0" applyFont="1" applyFill="1" applyBorder="1" applyAlignment="1">
      <alignment horizontal="left" vertical="center" indent="4"/>
    </xf>
    <xf numFmtId="0" fontId="10" fillId="3" borderId="22" xfId="0" applyFont="1" applyFill="1" applyBorder="1" applyAlignment="1">
      <alignment horizontal="left" vertical="center" indent="4"/>
    </xf>
    <xf numFmtId="0" fontId="10" fillId="3" borderId="3" xfId="0" applyFont="1" applyFill="1" applyBorder="1" applyAlignment="1">
      <alignment horizontal="left" vertical="center" indent="4"/>
    </xf>
    <xf numFmtId="0" fontId="10" fillId="3" borderId="21" xfId="0" applyFont="1" applyFill="1" applyBorder="1" applyAlignment="1">
      <alignment horizontal="left" vertical="center" indent="4"/>
    </xf>
    <xf numFmtId="0" fontId="7" fillId="5" borderId="1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left" indent="4"/>
    </xf>
    <xf numFmtId="0" fontId="8" fillId="3" borderId="18" xfId="0" applyFont="1" applyFill="1" applyBorder="1" applyAlignment="1">
      <alignment horizontal="left" indent="4"/>
    </xf>
    <xf numFmtId="0" fontId="8" fillId="3" borderId="5" xfId="0" applyFont="1" applyFill="1" applyBorder="1" applyAlignment="1">
      <alignment horizontal="left" indent="4"/>
    </xf>
    <xf numFmtId="0" fontId="8" fillId="3" borderId="19" xfId="0" applyFont="1" applyFill="1" applyBorder="1" applyAlignment="1">
      <alignment horizontal="left" indent="4"/>
    </xf>
    <xf numFmtId="0" fontId="9" fillId="6" borderId="5" xfId="0" applyFont="1" applyFill="1" applyBorder="1" applyAlignment="1">
      <alignment horizontal="left" indent="4"/>
    </xf>
    <xf numFmtId="0" fontId="9" fillId="6" borderId="19" xfId="0" applyFont="1" applyFill="1" applyBorder="1" applyAlignment="1">
      <alignment horizontal="left" indent="4"/>
    </xf>
    <xf numFmtId="0" fontId="9" fillId="6" borderId="7" xfId="0" applyFont="1" applyFill="1" applyBorder="1" applyAlignment="1">
      <alignment horizontal="left" indent="4"/>
    </xf>
    <xf numFmtId="0" fontId="9" fillId="6" borderId="20" xfId="0" applyFont="1" applyFill="1" applyBorder="1" applyAlignment="1">
      <alignment horizontal="left" indent="4"/>
    </xf>
    <xf numFmtId="0" fontId="1" fillId="2" borderId="2" xfId="0" applyFont="1" applyFill="1" applyBorder="1" applyAlignment="1">
      <alignment horizontal="center" vertical="center"/>
    </xf>
    <xf numFmtId="0" fontId="13" fillId="8" borderId="0" xfId="0" applyFont="1" applyFill="1"/>
    <xf numFmtId="0" fontId="13" fillId="8" borderId="0" xfId="0" applyFont="1" applyFill="1" applyAlignment="1">
      <alignment horizontal="center"/>
    </xf>
    <xf numFmtId="9" fontId="13" fillId="8" borderId="0" xfId="0" applyNumberFormat="1" applyFont="1" applyFill="1" applyAlignment="1">
      <alignment horizontal="center"/>
    </xf>
  </cellXfs>
  <cellStyles count="2">
    <cellStyle name="Neutro" xfId="1" builtinId="28"/>
    <cellStyle name="Normal" xfId="0" builtinId="0"/>
  </cellStyles>
  <dxfs count="0"/>
  <tableStyles count="0" defaultTableStyle="TableStyleMedium2" defaultPivotStyle="PivotStyleMedium9"/>
  <colors>
    <mruColors>
      <color rgb="FF538C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APP!$C$37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APP!$B$38:$B$43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APP!$C$38:$C$43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37-48ED-B647-02A8E1901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0</xdr:row>
      <xdr:rowOff>142875</xdr:rowOff>
    </xdr:from>
    <xdr:to>
      <xdr:col>4</xdr:col>
      <xdr:colOff>76200</xdr:colOff>
      <xdr:row>10</xdr:row>
      <xdr:rowOff>133350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6CF9DB3-5B7C-30BE-CAF8-D2D4937B9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0135" t="35718" r="10259" b="32254"/>
        <a:stretch>
          <a:fillRect/>
        </a:stretch>
      </xdr:blipFill>
      <xdr:spPr>
        <a:xfrm>
          <a:off x="390525" y="142875"/>
          <a:ext cx="5286375" cy="18954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4</xdr:col>
      <xdr:colOff>9525</xdr:colOff>
      <xdr:row>61</xdr:row>
      <xdr:rowOff>9525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85D68C1-5822-2C73-ADAA-375B936DB5CB}"/>
            </a:ext>
            <a:ext uri="{147F2762-F138-4A5C-976F-8EAC2B608ADB}">
              <a16:predDERef xmlns:a16="http://schemas.microsoft.com/office/drawing/2014/main" pred="{06CF9DB3-5B7C-30BE-CAF8-D2D4937B90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"/>
  <sheetViews>
    <sheetView showGridLines="0" tabSelected="1" workbookViewId="0">
      <selection activeCell="B50" sqref="B50:B5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customHeight="1" zeroHeight="1"/>
  <cols>
    <col min="1" max="1" width="6" customWidth="1"/>
    <col min="2" max="2" width="45.5703125" customWidth="1"/>
    <col min="3" max="3" width="18.42578125" bestFit="1" customWidth="1"/>
    <col min="4" max="4" width="14" bestFit="1" customWidth="1"/>
    <col min="5" max="5" width="22.7109375" bestFit="1" customWidth="1"/>
    <col min="6" max="12" width="6.28515625" hidden="1" customWidth="1"/>
    <col min="13" max="13" width="0" hidden="1" customWidth="1"/>
  </cols>
  <sheetData>
    <row r="1" spans="2:4"/>
    <row r="2" spans="2:4"/>
    <row r="3" spans="2:4"/>
    <row r="4" spans="2:4"/>
    <row r="5" spans="2:4"/>
    <row r="6" spans="2:4"/>
    <row r="7" spans="2:4"/>
    <row r="8" spans="2:4"/>
    <row r="9" spans="2:4"/>
    <row r="10" spans="2:4"/>
    <row r="11" spans="2:4"/>
    <row r="12" spans="2:4"/>
    <row r="13" spans="2:4" ht="24">
      <c r="B13" s="41" t="s">
        <v>0</v>
      </c>
      <c r="C13" s="42"/>
      <c r="D13" s="43"/>
    </row>
    <row r="14" spans="2:4" ht="15.75">
      <c r="B14" s="39" t="s">
        <v>1</v>
      </c>
      <c r="C14" s="40"/>
      <c r="D14" s="18">
        <v>2000</v>
      </c>
    </row>
    <row r="15" spans="2:4" ht="15.75">
      <c r="B15" s="37" t="s">
        <v>2</v>
      </c>
      <c r="C15" s="38"/>
      <c r="D15" s="19">
        <v>6.0000000000000001E-3</v>
      </c>
    </row>
    <row r="16" spans="2:4" ht="15.75">
      <c r="B16" s="35" t="s">
        <v>3</v>
      </c>
      <c r="C16" s="36"/>
      <c r="D16" s="20">
        <f>D14*30%</f>
        <v>600</v>
      </c>
    </row>
    <row r="17" spans="1:4">
      <c r="B17" s="21"/>
      <c r="C17" s="21"/>
      <c r="D17" s="21"/>
    </row>
    <row r="18" spans="1:4" ht="42.75" customHeight="1">
      <c r="B18" s="44" t="s">
        <v>4</v>
      </c>
      <c r="C18" s="45"/>
      <c r="D18" s="54"/>
    </row>
    <row r="19" spans="1:4" ht="15.75">
      <c r="B19" s="46" t="s">
        <v>5</v>
      </c>
      <c r="C19" s="47"/>
      <c r="D19" s="13">
        <v>200</v>
      </c>
    </row>
    <row r="20" spans="1:4" ht="15.75">
      <c r="B20" s="48" t="s">
        <v>6</v>
      </c>
      <c r="C20" s="49"/>
      <c r="D20" s="14">
        <v>5</v>
      </c>
    </row>
    <row r="21" spans="1:4" ht="15.75">
      <c r="B21" s="48" t="s">
        <v>7</v>
      </c>
      <c r="C21" s="49"/>
      <c r="D21" s="15">
        <v>1.0789999999999999E-2</v>
      </c>
    </row>
    <row r="22" spans="1:4" ht="15.75">
      <c r="B22" s="50" t="s">
        <v>8</v>
      </c>
      <c r="C22" s="51"/>
      <c r="D22" s="16" cm="1">
        <f t="array" ref="D22">FV(taxa_mensal,qtd_anos*12,aporte*-1)</f>
        <v>16755.382799697527</v>
      </c>
    </row>
    <row r="23" spans="1:4" ht="15.75">
      <c r="B23" s="52" t="s">
        <v>9</v>
      </c>
      <c r="C23" s="53"/>
      <c r="D23" s="17" cm="1">
        <f t="array" ref="D23">patrimonio*rendimento_carteira</f>
        <v>100.53229679818516</v>
      </c>
    </row>
    <row r="24" spans="1:4">
      <c r="B24" s="21"/>
      <c r="C24" s="21"/>
      <c r="D24" s="21"/>
    </row>
    <row r="25" spans="1:4" ht="26.25">
      <c r="B25" s="44" t="s">
        <v>10</v>
      </c>
      <c r="C25" s="45"/>
      <c r="D25" s="4" t="s">
        <v>11</v>
      </c>
    </row>
    <row r="26" spans="1:4" ht="17.25">
      <c r="A26" s="1">
        <v>2</v>
      </c>
      <c r="B26" s="10" t="s">
        <v>12</v>
      </c>
      <c r="C26" s="3">
        <f>FV($D$21,$A26*12,$D$19*-1)</f>
        <v>5445.5254595290435</v>
      </c>
      <c r="D26" s="2" cm="1">
        <f t="array" ref="D26">$C26*rendimento_carteira</f>
        <v>32.673152757174265</v>
      </c>
    </row>
    <row r="27" spans="1:4" ht="17.25">
      <c r="A27" s="1">
        <v>5</v>
      </c>
      <c r="B27" s="11" t="s">
        <v>13</v>
      </c>
      <c r="C27" s="3">
        <f>FV($D$21,$A27*12,$D$19*-1)</f>
        <v>16755.382799697527</v>
      </c>
      <c r="D27" s="2" cm="1">
        <f t="array" ref="D27">$C27*rendimento_carteira</f>
        <v>100.53229679818516</v>
      </c>
    </row>
    <row r="28" spans="1:4" ht="17.25">
      <c r="A28" s="1">
        <v>10</v>
      </c>
      <c r="B28" s="11" t="s">
        <v>14</v>
      </c>
      <c r="C28" s="3">
        <f>FV($D$21,$A28*12,$D$19*-1)</f>
        <v>48656.842506034438</v>
      </c>
      <c r="D28" s="2" cm="1">
        <f t="array" ref="D28">$C28*rendimento_carteira</f>
        <v>291.94105503620665</v>
      </c>
    </row>
    <row r="29" spans="1:4" ht="17.25">
      <c r="A29" s="1">
        <v>20</v>
      </c>
      <c r="B29" s="11" t="s">
        <v>15</v>
      </c>
      <c r="C29" s="3">
        <f>FV($D$21,$A29*12,$D$19*-1)</f>
        <v>225039.68001941612</v>
      </c>
      <c r="D29" s="2" cm="1">
        <f t="array" ref="D29">$C29*rendimento_carteira</f>
        <v>1350.2380801164968</v>
      </c>
    </row>
    <row r="30" spans="1:4" ht="17.25">
      <c r="A30" s="1">
        <v>30</v>
      </c>
      <c r="B30" s="12" t="s">
        <v>16</v>
      </c>
      <c r="C30" s="5">
        <f>FV($D$21,$A30*12,$D$19*-1)</f>
        <v>864433.93100094295</v>
      </c>
      <c r="D30" s="6" cm="1">
        <f t="array" ref="D30">$C30*rendimento_carteira</f>
        <v>5186.6035860056581</v>
      </c>
    </row>
    <row r="31" spans="1:4"/>
    <row r="32" spans="1:4"/>
    <row r="33" spans="2:4"/>
    <row r="34" spans="2:4">
      <c r="B34" s="25" t="s">
        <v>17</v>
      </c>
      <c r="C34" s="25" t="s">
        <v>18</v>
      </c>
      <c r="D34" s="22"/>
    </row>
    <row r="35" spans="2:4">
      <c r="B35" s="24" t="s">
        <v>19</v>
      </c>
      <c r="C35" s="26" cm="1">
        <f t="array" ref="C35">+aporte</f>
        <v>200</v>
      </c>
      <c r="D35" s="23"/>
    </row>
    <row r="36" spans="2:4"/>
    <row r="37" spans="2:4">
      <c r="B37" s="29" t="s">
        <v>20</v>
      </c>
      <c r="C37" s="29" t="s">
        <v>21</v>
      </c>
      <c r="D37" s="29" t="s">
        <v>22</v>
      </c>
    </row>
    <row r="38" spans="2:4">
      <c r="B38" s="8" t="s">
        <v>23</v>
      </c>
      <c r="C38" s="7">
        <f>VLOOKUP($C$34&amp;"-"&amp;B38,Planilha2!A:D,4,FALSE)</f>
        <v>0.5</v>
      </c>
      <c r="D38" s="30">
        <f>C38*$C$35</f>
        <v>100</v>
      </c>
    </row>
    <row r="39" spans="2:4">
      <c r="B39" s="8" t="s">
        <v>24</v>
      </c>
      <c r="C39" s="7">
        <f>VLOOKUP($C$34&amp;"-"&amp;B39,Planilha2!A:D,4,FALSE)</f>
        <v>0.1</v>
      </c>
      <c r="D39" s="30">
        <f t="shared" ref="D39:D43" si="0">C39*$C$35</f>
        <v>20</v>
      </c>
    </row>
    <row r="40" spans="2:4">
      <c r="B40" s="8" t="s">
        <v>25</v>
      </c>
      <c r="C40" s="7">
        <f>VLOOKUP($C$34&amp;"-"&amp;B40,Planilha2!A:D,4,FALSE)</f>
        <v>0.05</v>
      </c>
      <c r="D40" s="30">
        <f t="shared" si="0"/>
        <v>10</v>
      </c>
    </row>
    <row r="41" spans="2:4">
      <c r="B41" s="8" t="s">
        <v>26</v>
      </c>
      <c r="C41" s="7">
        <f>VLOOKUP($C$34&amp;"-"&amp;B41,Planilha2!A:D,4,FALSE)</f>
        <v>0.05</v>
      </c>
      <c r="D41" s="30">
        <f t="shared" si="0"/>
        <v>10</v>
      </c>
    </row>
    <row r="42" spans="2:4">
      <c r="B42" s="8" t="s">
        <v>27</v>
      </c>
      <c r="C42" s="7">
        <f>VLOOKUP($C$34&amp;"-"&amp;B42,Planilha2!A:D,4,FALSE)</f>
        <v>0.2</v>
      </c>
      <c r="D42" s="30">
        <f t="shared" si="0"/>
        <v>40</v>
      </c>
    </row>
    <row r="43" spans="2:4">
      <c r="B43" s="8" t="s">
        <v>28</v>
      </c>
      <c r="C43" s="7">
        <f>VLOOKUP($C$34&amp;"-"&amp;B43,Planilha2!A:D,4,FALSE)</f>
        <v>0.1</v>
      </c>
      <c r="D43" s="30">
        <f t="shared" si="0"/>
        <v>20</v>
      </c>
    </row>
    <row r="44" spans="2:4">
      <c r="B44" s="27"/>
      <c r="C44" s="27"/>
      <c r="D44" s="28">
        <f>SUM(D38:D43)</f>
        <v>200</v>
      </c>
    </row>
    <row r="45" spans="2:4"/>
    <row r="46" spans="2:4"/>
    <row r="47" spans="2:4"/>
    <row r="48" spans="2:4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 hidden="1"/>
    <row r="65" hidden="1"/>
  </sheetData>
  <mergeCells count="11">
    <mergeCell ref="B16:C16"/>
    <mergeCell ref="B15:C15"/>
    <mergeCell ref="B14:C14"/>
    <mergeCell ref="B13:D13"/>
    <mergeCell ref="B25:C25"/>
    <mergeCell ref="B19:C19"/>
    <mergeCell ref="B20:C20"/>
    <mergeCell ref="B21:C21"/>
    <mergeCell ref="B22:C22"/>
    <mergeCell ref="B23:C23"/>
    <mergeCell ref="B18:D18"/>
  </mergeCells>
  <dataValidations count="1">
    <dataValidation type="list" allowBlank="1" showInputMessage="1" showErrorMessage="1" sqref="C34" xr:uid="{1F3740CF-E087-45A9-A97B-387AB8B84309}">
      <formula1>"Conservador, Moderado, 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5C720-C367-4B8B-BE54-68F603972A6D}">
  <dimension ref="A2:H20"/>
  <sheetViews>
    <sheetView workbookViewId="0">
      <selection activeCell="A2" sqref="A2:D2"/>
    </sheetView>
  </sheetViews>
  <sheetFormatPr defaultRowHeight="15"/>
  <cols>
    <col min="1" max="1" width="31.140625" customWidth="1"/>
    <col min="2" max="2" width="11.85546875" bestFit="1" customWidth="1"/>
    <col min="3" max="3" width="18.7109375" style="8" bestFit="1" customWidth="1"/>
    <col min="4" max="4" width="9.140625" style="32"/>
    <col min="7" max="7" width="18.5703125" bestFit="1" customWidth="1"/>
    <col min="8" max="8" width="25.28515625" bestFit="1" customWidth="1"/>
  </cols>
  <sheetData>
    <row r="2" spans="1:8">
      <c r="A2" s="55" t="s">
        <v>29</v>
      </c>
      <c r="B2" s="55" t="s">
        <v>17</v>
      </c>
      <c r="C2" s="56" t="s">
        <v>20</v>
      </c>
      <c r="D2" s="57" t="s">
        <v>30</v>
      </c>
    </row>
    <row r="3" spans="1:8">
      <c r="A3" t="s">
        <v>31</v>
      </c>
      <c r="B3" t="s">
        <v>32</v>
      </c>
      <c r="C3" s="8" t="s">
        <v>23</v>
      </c>
      <c r="D3" s="32">
        <v>0.3</v>
      </c>
      <c r="H3" t="s">
        <v>30</v>
      </c>
    </row>
    <row r="4" spans="1:8">
      <c r="A4" t="s">
        <v>33</v>
      </c>
      <c r="B4" t="s">
        <v>32</v>
      </c>
      <c r="C4" s="8" t="s">
        <v>24</v>
      </c>
      <c r="D4" s="32">
        <v>0.5</v>
      </c>
      <c r="G4" s="22" t="s">
        <v>34</v>
      </c>
      <c r="H4" s="34">
        <f>VLOOKUP(G4,$A:$D,4,FALSE)</f>
        <v>0.35</v>
      </c>
    </row>
    <row r="5" spans="1:8">
      <c r="A5" t="s">
        <v>35</v>
      </c>
      <c r="B5" t="s">
        <v>32</v>
      </c>
      <c r="C5" s="8" t="s">
        <v>25</v>
      </c>
      <c r="D5" s="32">
        <v>0.1</v>
      </c>
    </row>
    <row r="6" spans="1:8">
      <c r="A6" t="s">
        <v>36</v>
      </c>
      <c r="B6" t="s">
        <v>32</v>
      </c>
      <c r="C6" s="8" t="s">
        <v>26</v>
      </c>
      <c r="D6" s="32">
        <v>0.1</v>
      </c>
    </row>
    <row r="7" spans="1:8">
      <c r="A7" t="s">
        <v>37</v>
      </c>
      <c r="B7" t="s">
        <v>32</v>
      </c>
      <c r="C7" s="8" t="s">
        <v>27</v>
      </c>
      <c r="D7" s="32">
        <v>0</v>
      </c>
    </row>
    <row r="8" spans="1:8">
      <c r="A8" s="9" t="s">
        <v>38</v>
      </c>
      <c r="B8" s="9" t="s">
        <v>32</v>
      </c>
      <c r="C8" s="31" t="s">
        <v>28</v>
      </c>
      <c r="D8" s="33">
        <v>0</v>
      </c>
    </row>
    <row r="9" spans="1:8">
      <c r="A9" t="s">
        <v>39</v>
      </c>
      <c r="B9" t="s">
        <v>40</v>
      </c>
      <c r="C9" s="8" t="s">
        <v>23</v>
      </c>
      <c r="D9" s="32">
        <v>0.32</v>
      </c>
    </row>
    <row r="10" spans="1:8">
      <c r="A10" t="s">
        <v>34</v>
      </c>
      <c r="B10" t="s">
        <v>40</v>
      </c>
      <c r="C10" s="8" t="s">
        <v>24</v>
      </c>
      <c r="D10" s="32">
        <v>0.35</v>
      </c>
    </row>
    <row r="11" spans="1:8">
      <c r="A11" t="s">
        <v>41</v>
      </c>
      <c r="B11" t="s">
        <v>40</v>
      </c>
      <c r="C11" s="8" t="s">
        <v>25</v>
      </c>
      <c r="D11" s="32">
        <v>0.08</v>
      </c>
    </row>
    <row r="12" spans="1:8">
      <c r="A12" t="s">
        <v>42</v>
      </c>
      <c r="B12" t="s">
        <v>40</v>
      </c>
      <c r="C12" s="8" t="s">
        <v>26</v>
      </c>
      <c r="D12" s="32">
        <v>0.05</v>
      </c>
    </row>
    <row r="13" spans="1:8">
      <c r="A13" t="s">
        <v>43</v>
      </c>
      <c r="B13" t="s">
        <v>40</v>
      </c>
      <c r="C13" s="8" t="s">
        <v>27</v>
      </c>
      <c r="D13" s="32">
        <v>0.1</v>
      </c>
    </row>
    <row r="14" spans="1:8">
      <c r="A14" s="9" t="s">
        <v>44</v>
      </c>
      <c r="B14" s="9" t="s">
        <v>40</v>
      </c>
      <c r="C14" s="31" t="s">
        <v>28</v>
      </c>
      <c r="D14" s="33">
        <v>0.1</v>
      </c>
    </row>
    <row r="15" spans="1:8">
      <c r="A15" t="s">
        <v>45</v>
      </c>
      <c r="B15" t="s">
        <v>18</v>
      </c>
      <c r="C15" s="8" t="s">
        <v>23</v>
      </c>
      <c r="D15" s="32">
        <v>0.5</v>
      </c>
    </row>
    <row r="16" spans="1:8">
      <c r="A16" t="s">
        <v>46</v>
      </c>
      <c r="B16" t="s">
        <v>18</v>
      </c>
      <c r="C16" s="8" t="s">
        <v>24</v>
      </c>
      <c r="D16" s="32">
        <v>0.1</v>
      </c>
    </row>
    <row r="17" spans="1:4">
      <c r="A17" t="s">
        <v>47</v>
      </c>
      <c r="B17" t="s">
        <v>18</v>
      </c>
      <c r="C17" s="8" t="s">
        <v>25</v>
      </c>
      <c r="D17" s="32">
        <v>0.05</v>
      </c>
    </row>
    <row r="18" spans="1:4">
      <c r="A18" t="s">
        <v>48</v>
      </c>
      <c r="B18" t="s">
        <v>18</v>
      </c>
      <c r="C18" s="8" t="s">
        <v>26</v>
      </c>
      <c r="D18" s="32">
        <v>0.05</v>
      </c>
    </row>
    <row r="19" spans="1:4">
      <c r="A19" t="s">
        <v>49</v>
      </c>
      <c r="B19" t="s">
        <v>18</v>
      </c>
      <c r="C19" s="8" t="s">
        <v>27</v>
      </c>
      <c r="D19" s="32">
        <v>0.2</v>
      </c>
    </row>
    <row r="20" spans="1:4">
      <c r="A20" t="s">
        <v>50</v>
      </c>
      <c r="B20" t="s">
        <v>18</v>
      </c>
      <c r="C20" s="8" t="s">
        <v>28</v>
      </c>
      <c r="D20" s="3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Felipe Linck</cp:lastModifiedBy>
  <cp:revision/>
  <dcterms:created xsi:type="dcterms:W3CDTF">2026-01-08T20:14:31Z</dcterms:created>
  <dcterms:modified xsi:type="dcterms:W3CDTF">2026-01-09T02:52:14Z</dcterms:modified>
  <cp:category/>
  <cp:contentStatus/>
</cp:coreProperties>
</file>