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6.xml" ContentType="application/vnd.openxmlformats-officedocument.drawing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drawings/drawing3.xml" ContentType="application/vnd.openxmlformats-officedocument.drawing+xml"/>
  <Override PartName="/xl/theme/theme1.xml" ContentType="application/vnd.openxmlformats-officedocument.theme+xml"/>
  <Override PartName="/xl/drawings/drawing2.xml" ContentType="application/vnd.openxmlformats-officedocument.drawing+xml"/>
  <Override PartName="/xl/drawings/drawing5.xml" ContentType="application/vnd.openxmlformats-officedocument.drawing+xml"/>
  <Override PartName="/xl/drawings/drawing4.xml" ContentType="application/vnd.openxmlformats-officedocument.drawing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3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9.xml" ContentType="application/vnd.openxmlformats-officedocument.spreadsheetml.worksheet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0" yWindow="45" windowWidth="28620" windowHeight="12660" activeTab="2"/>
  </bookViews>
  <sheets>
    <sheet name="R-CHE" sheetId="17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calcPr calcId="145621"/>
</workbook>
</file>

<file path=xl/calcChain.xml><?xml version="1.0" encoding="utf-8"?>
<calcChain xmlns="http://schemas.openxmlformats.org/spreadsheetml/2006/main">
  <c r="J1" i="17" l="1"/>
  <c r="G28" i="17"/>
  <c r="G27" i="17"/>
  <c r="G26" i="17"/>
  <c r="G23" i="17"/>
  <c r="G22" i="17"/>
  <c r="G21" i="17"/>
  <c r="G20" i="17"/>
  <c r="G19" i="17"/>
  <c r="G18" i="17"/>
  <c r="G17" i="17"/>
  <c r="G16" i="17"/>
  <c r="G15" i="17"/>
  <c r="D14" i="17"/>
  <c r="G14" i="17" s="1"/>
  <c r="D13" i="17"/>
  <c r="G13" i="17" s="1"/>
  <c r="D12" i="17"/>
  <c r="G12" i="17" s="1"/>
  <c r="G11" i="17"/>
  <c r="G10" i="17"/>
  <c r="G9" i="17"/>
  <c r="G8" i="17"/>
  <c r="J5" i="17"/>
  <c r="J1" i="16" l="1"/>
  <c r="J1" i="15"/>
  <c r="J1" i="14"/>
  <c r="J1" i="13"/>
  <c r="J1" i="12"/>
  <c r="J1" i="11"/>
  <c r="G27" i="4" l="1"/>
  <c r="D14" i="4" l="1"/>
  <c r="J1" i="10" l="1"/>
  <c r="G11" i="10"/>
  <c r="G10" i="10"/>
  <c r="G9" i="10"/>
  <c r="G8" i="10"/>
  <c r="J5" i="10"/>
  <c r="J4" i="10"/>
  <c r="D12" i="7" l="1"/>
  <c r="G12" i="7" s="1"/>
  <c r="D11" i="7"/>
  <c r="G11" i="7" s="1"/>
  <c r="G9" i="7"/>
  <c r="E14" i="1"/>
  <c r="F14" i="1"/>
  <c r="G14" i="1"/>
  <c r="H14" i="1"/>
  <c r="I14" i="1"/>
  <c r="J14" i="1"/>
  <c r="D14" i="1"/>
  <c r="J15" i="1"/>
  <c r="I15" i="1"/>
  <c r="H15" i="1"/>
  <c r="G15" i="1"/>
  <c r="F15" i="1"/>
  <c r="E15" i="1"/>
  <c r="D15" i="1"/>
  <c r="E12" i="9"/>
  <c r="D12" i="9"/>
  <c r="E11" i="9"/>
  <c r="F11" i="9"/>
  <c r="G11" i="9"/>
  <c r="D11" i="9"/>
  <c r="J5" i="1" l="1"/>
  <c r="J4" i="1"/>
  <c r="J5" i="9"/>
  <c r="J5" i="7"/>
  <c r="J4" i="7"/>
  <c r="J1" i="1"/>
  <c r="J1" i="9"/>
  <c r="J1" i="7"/>
  <c r="G18" i="7" l="1"/>
  <c r="G17" i="7"/>
  <c r="G16" i="7"/>
  <c r="G15" i="7"/>
  <c r="G14" i="7"/>
  <c r="G13" i="7"/>
  <c r="G10" i="7"/>
  <c r="G8" i="7"/>
  <c r="J13" i="1" l="1"/>
  <c r="I13" i="1"/>
  <c r="H13" i="1"/>
  <c r="G13" i="1"/>
  <c r="F13" i="1"/>
  <c r="E13" i="1"/>
  <c r="D13" i="1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J5" i="4"/>
  <c r="J4" i="4"/>
  <c r="G12" i="4" l="1"/>
  <c r="G14" i="4"/>
  <c r="B7" i="6"/>
  <c r="D17" i="9"/>
  <c r="E17" i="9"/>
  <c r="F17" i="9"/>
  <c r="G17" i="9"/>
  <c r="E26" i="1"/>
  <c r="E25" i="1"/>
  <c r="H26" i="1"/>
  <c r="H25" i="1"/>
  <c r="I25" i="1"/>
  <c r="I26" i="1"/>
  <c r="F25" i="1"/>
  <c r="F26" i="1"/>
  <c r="D25" i="17"/>
  <c r="D24" i="17"/>
  <c r="D24" i="4"/>
  <c r="D25" i="4"/>
  <c r="G26" i="1"/>
  <c r="G25" i="1"/>
  <c r="J25" i="1"/>
  <c r="J26" i="1"/>
  <c r="D25" i="1"/>
  <c r="D26" i="1"/>
</calcChain>
</file>

<file path=xl/sharedStrings.xml><?xml version="1.0" encoding="utf-8"?>
<sst xmlns="http://schemas.openxmlformats.org/spreadsheetml/2006/main" count="1132" uniqueCount="212">
  <si>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</si>
  <si>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</si>
  <si>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</si>
  <si>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</si>
  <si>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</si>
  <si>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</si>
  <si>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</si>
  <si>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</si>
  <si>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</si>
  <si>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</si>
  <si>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</si>
  <si>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</si>
  <si>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</si>
  <si>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</si>
  <si>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</si>
  <si>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</si>
  <si>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</si>
  <si>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</si>
  <si>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</si>
  <si>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</si>
  <si>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</si>
  <si>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</si>
  <si>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</si>
  <si>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</si>
  <si>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</si>
  <si>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</si>
  <si>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</si>
  <si>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</si>
  <si>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</si>
  <si>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</si>
  <si>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</si>
  <si>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</si>
  <si>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</si>
  <si>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</si>
  <si>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</si>
  <si>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</si>
  <si>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</si>
  <si>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</si>
  <si>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</si>
  <si>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</si>
  <si>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</si>
  <si>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</si>
  <si>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</si>
  <si>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</si>
  <si>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</si>
  <si>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</si>
  <si>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</si>
  <si>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</si>
  <si>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</si>
  <si>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</si>
  <si>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</si>
  <si>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</si>
  <si>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</si>
  <si>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</si>
  <si>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</si>
  <si>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</si>
  <si>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</si>
  <si>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</si>
  <si>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</si>
  <si>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</si>
  <si>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Water Treatment Sales Engineer</t>
  </si>
  <si>
    <t>Samples were taken by Client and tested as received by the laboratory</t>
  </si>
  <si>
    <t>Result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</si>
  <si>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</si>
  <si>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</si>
  <si>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</si>
  <si>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</si>
  <si>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</si>
  <si>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</si>
  <si>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</si>
  <si>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</si>
  <si>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</si>
  <si>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</si>
  <si>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</si>
  <si>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</si>
  <si>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</si>
  <si>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</si>
  <si>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</si>
  <si>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</si>
  <si>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</si>
  <si>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</si>
  <si>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</si>
  <si>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</si>
  <si>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</si>
  <si>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</si>
  <si>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</si>
  <si>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</si>
  <si>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</si>
  <si>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</si>
  <si>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</si>
  <si>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</si>
  <si>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</si>
  <si>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</si>
  <si>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</si>
  <si>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</si>
  <si>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</si>
  <si>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</si>
  <si>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</si>
  <si>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</si>
  <si>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</si>
  <si>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</si>
  <si>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</si>
  <si>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</si>
  <si>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</si>
  <si>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</si>
  <si>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</si>
  <si>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</si>
  <si>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</si>
  <si>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</si>
  <si>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</si>
  <si>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</si>
  <si>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</si>
  <si>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</si>
  <si>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</si>
  <si>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</si>
  <si>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</si>
  <si>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</si>
  <si>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</si>
  <si>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</si>
  <si>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</si>
  <si>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</si>
  <si>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</si>
  <si>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</si>
  <si>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</si>
  <si>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</si>
  <si>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</si>
  <si>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</si>
  <si>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</si>
  <si>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</si>
  <si>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</si>
  <si>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</si>
  <si>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t>Ben Moore BSc. (Chem), Dip. Drinking Water Treatment</t>
  </si>
  <si>
    <t>Guideline Value - Drinking Water Standards for New Zealand 2005 (Revised 2008)</t>
  </si>
  <si>
    <t>Maximum Acceptable Value - Drinking Water Standards for New Zealand 2005 (Revised 2008)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</si>
  <si>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</si>
  <si>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</si>
  <si>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</si>
  <si>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</si>
  <si>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</si>
  <si>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</si>
  <si>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</si>
  <si>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</si>
  <si>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</si>
  <si>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</si>
  <si>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</si>
  <si>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</si>
  <si>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</si>
  <si>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</si>
  <si>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r>
      <t xml:space="preserve">Comments: </t>
    </r>
    <r>
      <rPr>
        <sz val="8"/>
        <color theme="1"/>
        <rFont val="Arial"/>
        <family val="2"/>
      </rPr>
      <t xml:space="preserve">The sample was clear/slightly discoloured with no/some significant sediment </t>
    </r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</si>
  <si>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</si>
  <si>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</si>
  <si>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</si>
  <si>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</si>
  <si>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</si>
  <si>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</si>
  <si>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</si>
  <si>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</si>
  <si>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</si>
  <si>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</si>
  <si>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>20170714ECO01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</si>
  <si>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</si>
  <si>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</si>
  <si>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</si>
  <si>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</si>
  <si>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</si>
  <si>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</si>
  <si>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</si>
  <si>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</si>
  <si>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</si>
  <si>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</si>
  <si>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</si>
  <si>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</si>
  <si>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</si>
  <si>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</si>
  <si>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 xml:space="preserve">The Most Probable Number (MPN) count uses reference method APHA 9221 C, Table 9221:III 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</si>
  <si>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</si>
  <si>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</si>
  <si>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</si>
  <si>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</si>
  <si>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</si>
  <si>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</si>
  <si>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</si>
  <si>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</si>
  <si>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</si>
  <si>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</si>
  <si>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</si>
  <si>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</si>
  <si>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</si>
  <si>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</si>
  <si>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</si>
  <si>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</si>
  <si>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</si>
  <si>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20170714SHO01</t>
  </si>
  <si>
    <t>20170714COM01</t>
  </si>
  <si>
    <t>mS/m     µS/cm</t>
  </si>
  <si>
    <t>Slightly Hard</t>
  </si>
  <si>
    <t>XXXXXX</t>
  </si>
  <si>
    <t>Rev3.0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</si>
  <si>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</si>
  <si>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</si>
  <si>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</si>
  <si>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</si>
  <si>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</si>
  <si>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</si>
  <si>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>WATERFORCE CHRISTCHURCH</t>
  </si>
  <si>
    <t>COLES</t>
  </si>
  <si>
    <t>20170907SRT01</t>
  </si>
  <si>
    <t>WATERFORCE CHCH</t>
  </si>
  <si>
    <t>The sample was slightly discoloured with some significant sediment .</t>
  </si>
  <si>
    <t>The sample was slightly discoloured with no  significant sediment .</t>
  </si>
  <si>
    <t>The sample was slightly discoloured with no significant sediment .</t>
  </si>
  <si>
    <t>The sample was clear  with no significant sediment 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</si>
</sst>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2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0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164" fontId="15" fillId="0" borderId="0" xfId="0" applyNumberFormat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vertical="center"/>
    </xf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" fontId="15" fillId="0" borderId="0" xfId="0" applyNumberFormat="1" applyFont="1" applyFill="1" applyBorder="1" applyAlignment="1" applyProtection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 applyProtection="1">
      <alignment horizontal="left" vertical="center"/>
    </xf>
    <xf numFmtId="0" fontId="17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8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 applyProtection="1">
      <alignment horizontal="right" vertical="center"/>
      <protection locked="0"/>
    </xf>
    <xf numFmtId="164" fontId="13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7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11" xfId="0" applyFont="1" applyBorder="1" applyAlignment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4" fillId="0" borderId="0" xfId="0" applyFont="1" applyFill="1" applyAlignment="1">
      <alignment horizontal="left"/>
    </xf>
    <xf numFmtId="0" fontId="1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Border="1" applyAlignment="1">
      <alignment horizontal="left"/>
    </xf>
    <xf numFmtId="0" fontId="25" fillId="3" borderId="0" xfId="0" applyFont="1" applyFill="1" applyAlignment="1">
      <alignment horizontal="center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2" fontId="4" fillId="0" borderId="1" xfId="0" applyNumberFormat="1" applyFont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7" fillId="0" borderId="1" xfId="0" applyFont="1" applyBorder="1"/>
    <xf numFmtId="0" fontId="27" fillId="0" borderId="0" xfId="0" applyFont="1"/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28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29308</xdr:colOff>
      <xdr:row>40</xdr:row>
      <xdr:rowOff>65941</xdr:rowOff>
    </xdr:from>
    <xdr:to>
      <xdr:col>1</xdr:col>
      <xdr:colOff>1318847</xdr:colOff>
      <xdr:row>41</xdr:row>
      <xdr:rowOff>153233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2183" y="8714641"/>
          <a:ext cx="1289539" cy="26826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29308</xdr:colOff>
      <xdr:row>30</xdr:row>
      <xdr:rowOff>58614</xdr:rowOff>
    </xdr:from>
    <xdr:to>
      <xdr:col>1</xdr:col>
      <xdr:colOff>1318847</xdr:colOff>
      <xdr:row>31</xdr:row>
      <xdr:rowOff>145906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846" y="4952999"/>
          <a:ext cx="1289539" cy="27046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29308</xdr:colOff>
      <xdr:row>28</xdr:row>
      <xdr:rowOff>58614</xdr:rowOff>
    </xdr:from>
    <xdr:to>
      <xdr:col>1</xdr:col>
      <xdr:colOff>1318847</xdr:colOff>
      <xdr:row>29</xdr:row>
      <xdr:rowOff>145906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846" y="4769826"/>
          <a:ext cx="1289539" cy="27046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29308</xdr:colOff>
      <xdr:row>46</xdr:row>
      <xdr:rowOff>58614</xdr:rowOff>
    </xdr:from>
    <xdr:to>
      <xdr:col>1</xdr:col>
      <xdr:colOff>1318847</xdr:colOff>
      <xdr:row>47</xdr:row>
      <xdr:rowOff>145906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846" y="7707922"/>
          <a:ext cx="1289539" cy="27046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29308</xdr:colOff>
      <xdr:row>22</xdr:row>
      <xdr:rowOff>65941</xdr:rowOff>
    </xdr:from>
    <xdr:to>
      <xdr:col>1</xdr:col>
      <xdr:colOff>1318847</xdr:colOff>
      <xdr:row>23</xdr:row>
      <xdr:rowOff>153233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2183" y="7628791"/>
          <a:ext cx="1289539" cy="26826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29308</xdr:colOff>
      <xdr:row>47</xdr:row>
      <xdr:rowOff>65941</xdr:rowOff>
    </xdr:from>
    <xdr:to>
      <xdr:col>1</xdr:col>
      <xdr:colOff>1318847</xdr:colOff>
      <xdr:row>48</xdr:row>
      <xdr:rowOff>153233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846" y="7715249"/>
          <a:ext cx="1289539" cy="2704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30"/>
  <sheetViews>
    <sheetView view="pageLayout" zoomScale="130" zoomScaleNormal="110" zoomScalePageLayoutView="130" workbookViewId="0">
      <selection activeCell="D8" sqref="D8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204</v>
      </c>
      <c r="F3" s="8"/>
      <c r="G3" s="8"/>
      <c r="H3" s="9" t="s">
        <v>156</v>
      </c>
      <c r="J3" s="69" t="s">
        <v>206</v>
      </c>
    </row>
    <row r="4" spans="1:11" ht="15.75">
      <c r="B4" s="3" t="s">
        <v>205</v>
      </c>
      <c r="F4" s="8"/>
      <c r="G4" s="8"/>
      <c r="H4" s="9" t="s">
        <v>56</v>
      </c>
      <c r="J4" s="70">
        <v>42985</v>
      </c>
    </row>
    <row r="5" spans="1:11">
      <c r="B5" s="9" t="s">
        <v>138</v>
      </c>
      <c r="C5" s="78" t="s">
        <v>140</v>
      </c>
      <c r="F5" s="8"/>
      <c r="G5" s="8"/>
      <c r="H5" s="9" t="s">
        <v>57</v>
      </c>
      <c r="J5" s="70">
        <f ca="1">TODAY()</f>
        <v>43000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62</v>
      </c>
      <c r="E7" s="72" t="s">
        <v>63</v>
      </c>
      <c r="F7" s="72" t="s">
        <v>64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65</v>
      </c>
      <c r="F8" s="11" t="s">
        <v>23</v>
      </c>
      <c r="G8" s="11" t="e">
        <f>VLOOKUP(D8,Lookup!C3:D7,2)</f>
        <v>#N/A</v>
      </c>
      <c r="H8" s="99"/>
      <c r="I8" s="100"/>
      <c r="J8" s="101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9"/>
      <c r="I9" s="100"/>
      <c r="J9" s="101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66</v>
      </c>
      <c r="F10" s="11" t="s">
        <v>23</v>
      </c>
      <c r="G10" s="11" t="e">
        <f>VLOOKUP(D10,Lookup!C27:D33,2)</f>
        <v>#N/A</v>
      </c>
      <c r="H10" s="99"/>
      <c r="I10" s="100"/>
      <c r="J10" s="101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9"/>
      <c r="I11" s="100"/>
      <c r="J11" s="101"/>
      <c r="K11" s="5"/>
    </row>
    <row r="12" spans="1:11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9" t="s">
        <v>158</v>
      </c>
      <c r="I12" s="100"/>
      <c r="J12" s="101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9" t="s">
        <v>158</v>
      </c>
      <c r="I13" s="100"/>
      <c r="J13" s="101"/>
      <c r="K13" s="5"/>
    </row>
    <row r="14" spans="1:11">
      <c r="A14" s="4"/>
      <c r="B14" s="10" t="s">
        <v>119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9" t="s">
        <v>158</v>
      </c>
      <c r="I14" s="100"/>
      <c r="J14" s="101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9"/>
      <c r="I15" s="100"/>
      <c r="J15" s="101"/>
      <c r="K15" s="5"/>
    </row>
    <row r="16" spans="1:11" ht="15">
      <c r="A16" s="4"/>
      <c r="B16" s="10" t="s">
        <v>110</v>
      </c>
      <c r="C16" s="10" t="s">
        <v>111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9"/>
      <c r="I16" s="100"/>
      <c r="J16" s="101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67</v>
      </c>
      <c r="F17" s="11" t="s">
        <v>23</v>
      </c>
      <c r="G17" s="11" t="e">
        <f>VLOOKUP(D17,Lookup!C52:D59,2)</f>
        <v>#N/A</v>
      </c>
      <c r="H17" s="99"/>
      <c r="I17" s="100"/>
      <c r="J17" s="101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68</v>
      </c>
      <c r="F18" s="11">
        <v>0.4</v>
      </c>
      <c r="G18" s="11" t="e">
        <f>VLOOKUP(D18,Lookup!C61:D65,2)</f>
        <v>#N/A</v>
      </c>
      <c r="H18" s="99" t="s">
        <v>69</v>
      </c>
      <c r="I18" s="100"/>
      <c r="J18" s="101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9"/>
      <c r="I19" s="100"/>
      <c r="J19" s="101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9"/>
      <c r="I20" s="100"/>
      <c r="J20" s="101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70</v>
      </c>
      <c r="F21" s="11" t="s">
        <v>23</v>
      </c>
      <c r="G21" s="11" t="e">
        <f>VLOOKUP(D21,Lookup!C9:D16,2)</f>
        <v>#N/A</v>
      </c>
      <c r="H21" s="99" t="s">
        <v>158</v>
      </c>
      <c r="I21" s="100"/>
      <c r="J21" s="101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71</v>
      </c>
      <c r="F22" s="11" t="s">
        <v>23</v>
      </c>
      <c r="G22" s="11" t="e">
        <f>VLOOKUP(D22,Lookup!C80:D87,2)</f>
        <v>#N/A</v>
      </c>
      <c r="H22" s="99"/>
      <c r="I22" s="100"/>
      <c r="J22" s="101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66</v>
      </c>
      <c r="F23" s="11" t="s">
        <v>23</v>
      </c>
      <c r="G23" s="11" t="e">
        <f>VLOOKUP(D23,Lookup!C80:D87,2)</f>
        <v>#N/A</v>
      </c>
      <c r="H23" s="99"/>
      <c r="I23" s="100"/>
      <c r="J23" s="101"/>
      <c r="K23" s="5"/>
    </row>
    <row r="24" spans="1:11">
      <c r="A24" s="4"/>
      <c r="B24" s="10" t="s">
        <v>189</v>
      </c>
      <c r="C24" s="10" t="s">
        <v>190</v>
      </c>
      <c r="D24" s="14">
        <f ca="1">D25/10</f>
        <v>0</v>
      </c>
      <c r="E24" s="11" t="s">
        <v>23</v>
      </c>
      <c r="F24" s="11" t="s">
        <v>23</v>
      </c>
      <c r="G24" s="11" t="s">
        <v>23</v>
      </c>
      <c r="H24" s="99"/>
      <c r="I24" s="100"/>
      <c r="J24" s="101"/>
      <c r="K24" s="5"/>
    </row>
    <row r="25" spans="1:11">
      <c r="A25" s="4"/>
      <c r="B25" s="10" t="s">
        <v>189</v>
      </c>
      <c r="C25" s="10" t="s">
        <v>191</v>
      </c>
      <c r="D25" s="15">
        <f ca="1">D24*10</f>
        <v>0</v>
      </c>
      <c r="E25" s="11" t="s">
        <v>23</v>
      </c>
      <c r="F25" s="11" t="s">
        <v>23</v>
      </c>
      <c r="G25" s="11" t="s">
        <v>23</v>
      </c>
      <c r="H25" s="99"/>
      <c r="I25" s="100"/>
      <c r="J25" s="101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72</v>
      </c>
      <c r="F26" s="11" t="s">
        <v>23</v>
      </c>
      <c r="G26" s="11" t="e">
        <f>VLOOKUP(D26,Lookup!C124:D131,2)</f>
        <v>#N/A</v>
      </c>
      <c r="H26" s="99"/>
      <c r="I26" s="100"/>
      <c r="J26" s="101"/>
      <c r="K26" s="5"/>
    </row>
    <row r="27" spans="1:11">
      <c r="A27" s="4"/>
      <c r="B27" s="10" t="s">
        <v>168</v>
      </c>
      <c r="C27" s="10" t="s">
        <v>169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9"/>
      <c r="I27" s="100"/>
      <c r="J27" s="101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9"/>
      <c r="I28" s="100"/>
      <c r="J28" s="101"/>
      <c r="K28" s="5"/>
    </row>
    <row r="29" spans="1:11">
      <c r="A29" s="4"/>
      <c r="B29" s="66"/>
      <c r="C29" s="66"/>
      <c r="D29" s="68"/>
      <c r="E29" s="68"/>
      <c r="F29" s="68"/>
      <c r="G29" s="68"/>
      <c r="H29" s="94"/>
      <c r="I29" s="94"/>
      <c r="J29" s="94"/>
      <c r="K29" s="5"/>
    </row>
    <row r="30" spans="1:11">
      <c r="A30" s="4"/>
      <c r="B30" s="55" t="s">
        <v>148</v>
      </c>
      <c r="C30" s="4"/>
      <c r="D30" s="4"/>
      <c r="E30" s="4"/>
      <c r="F30" s="4"/>
      <c r="G30" s="4"/>
      <c r="H30" s="4"/>
      <c r="I30" s="4"/>
      <c r="J30" s="4"/>
      <c r="K30" s="5"/>
    </row>
    <row r="31" spans="1:11">
      <c r="A31" s="4"/>
      <c r="B31" s="94" t="s">
        <v>170</v>
      </c>
      <c r="C31" s="94"/>
      <c r="K31" s="5"/>
    </row>
    <row r="32" spans="1:11">
      <c r="A32" s="4"/>
      <c r="B32" s="94" t="s">
        <v>147</v>
      </c>
      <c r="K32" s="5"/>
    </row>
    <row r="33" spans="1:11">
      <c r="A33" s="4"/>
      <c r="B33" s="94" t="s">
        <v>200</v>
      </c>
      <c r="K33" s="5"/>
    </row>
    <row r="34" spans="1:11">
      <c r="A34" s="4"/>
      <c r="B34" s="94" t="s">
        <v>150</v>
      </c>
      <c r="K34" s="5"/>
    </row>
    <row r="35" spans="1:11">
      <c r="A35" s="4"/>
      <c r="B35" s="94" t="s">
        <v>153</v>
      </c>
      <c r="C35" s="94"/>
      <c r="K35" s="5"/>
    </row>
    <row r="36" spans="1:11">
      <c r="A36" s="4"/>
      <c r="B36" s="94"/>
      <c r="C36" s="94"/>
      <c r="K36" s="5"/>
    </row>
    <row r="37" spans="1:11">
      <c r="A37" s="4"/>
      <c r="B37" s="61" t="s">
        <v>63</v>
      </c>
      <c r="C37" s="62" t="s">
        <v>132</v>
      </c>
      <c r="D37" s="63"/>
      <c r="E37" s="63"/>
      <c r="F37" s="63"/>
      <c r="G37" s="63"/>
      <c r="H37" s="63"/>
      <c r="I37" s="63"/>
      <c r="J37" s="63"/>
      <c r="K37" s="5"/>
    </row>
    <row r="38" spans="1:11">
      <c r="A38" s="4"/>
      <c r="B38" s="55" t="s">
        <v>64</v>
      </c>
      <c r="C38" s="98" t="s">
        <v>133</v>
      </c>
      <c r="D38" s="98"/>
      <c r="E38" s="98"/>
      <c r="F38" s="98"/>
      <c r="G38" s="98"/>
      <c r="H38" s="98"/>
      <c r="I38" s="98"/>
      <c r="J38" s="98"/>
      <c r="K38" s="5"/>
    </row>
    <row r="39" spans="1:11">
      <c r="A39" s="4"/>
      <c r="B39" s="55" t="s">
        <v>24</v>
      </c>
      <c r="C39" s="97" t="s">
        <v>134</v>
      </c>
      <c r="D39" s="98"/>
      <c r="E39" s="98"/>
      <c r="F39" s="98"/>
      <c r="G39" s="98"/>
      <c r="H39" s="98"/>
      <c r="I39" s="98"/>
      <c r="J39" s="98"/>
      <c r="K39" s="5"/>
    </row>
    <row r="40" spans="1:11">
      <c r="A40" s="4"/>
      <c r="B40" s="55"/>
      <c r="C40" s="93"/>
      <c r="D40" s="94"/>
      <c r="E40" s="94"/>
      <c r="F40" s="94"/>
      <c r="G40" s="94"/>
      <c r="H40" s="94"/>
      <c r="I40" s="94"/>
      <c r="J40" s="94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4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4" t="s">
        <v>131</v>
      </c>
      <c r="C43" s="8"/>
      <c r="D43" s="8"/>
      <c r="E43" s="8"/>
      <c r="F43" s="8"/>
      <c r="G43" s="8"/>
      <c r="H43" s="8"/>
      <c r="I43" s="8"/>
      <c r="J43" s="8"/>
      <c r="K43" s="5"/>
    </row>
    <row r="44" spans="1:11">
      <c r="A44" s="4"/>
      <c r="B44" s="4" t="s">
        <v>60</v>
      </c>
      <c r="C44" s="8"/>
      <c r="D44" s="8"/>
      <c r="E44" s="8"/>
      <c r="F44" s="8"/>
      <c r="G44" s="8"/>
      <c r="H44" s="8"/>
      <c r="I44" s="8"/>
      <c r="J44" s="8"/>
      <c r="K44" s="5"/>
    </row>
    <row r="45" spans="1:11">
      <c r="A45" s="4"/>
      <c r="B45" s="4" t="s">
        <v>154</v>
      </c>
      <c r="C45" s="8"/>
      <c r="D45" s="8"/>
      <c r="E45" s="8"/>
      <c r="F45" s="8"/>
      <c r="G45" s="8"/>
      <c r="H45" s="8"/>
      <c r="I45" s="8"/>
      <c r="J45" s="8"/>
      <c r="K45" s="5"/>
    </row>
    <row r="46" spans="1:11">
      <c r="A46" s="4"/>
      <c r="B46" s="12" t="s">
        <v>201</v>
      </c>
      <c r="C46" s="8"/>
      <c r="D46" s="8"/>
      <c r="E46" s="8"/>
      <c r="F46" s="8"/>
      <c r="G46" s="8"/>
      <c r="H46" s="8"/>
      <c r="I46" s="8"/>
      <c r="J46" s="8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</sheetData>
  <mergeCells count="24">
    <mergeCell ref="H12:J12"/>
    <mergeCell ref="G7:J7"/>
    <mergeCell ref="H8:J8"/>
    <mergeCell ref="H9:J9"/>
    <mergeCell ref="H10:J10"/>
    <mergeCell ref="H11:J11"/>
    <mergeCell ref="H24:J24"/>
    <mergeCell ref="H13:J13"/>
    <mergeCell ref="H14:J14"/>
    <mergeCell ref="H15:J15"/>
    <mergeCell ref="H16:J16"/>
    <mergeCell ref="H17:J17"/>
    <mergeCell ref="H18:J18"/>
    <mergeCell ref="H19:J19"/>
    <mergeCell ref="H20:J20"/>
    <mergeCell ref="H21:J21"/>
    <mergeCell ref="H22:J22"/>
    <mergeCell ref="H23:J23"/>
    <mergeCell ref="C39:J39"/>
    <mergeCell ref="C38:J38"/>
    <mergeCell ref="H25:J25"/>
    <mergeCell ref="H26:J26"/>
    <mergeCell ref="H27:J27"/>
    <mergeCell ref="H28:J28"/>
  </mergeCells>
  <conditionalFormatting sqref="G8:G29">
    <cfRule type="cellIs" dxfId="27" priority="9" operator="equal">
      <formula>"Above MAV"</formula>
    </cfRule>
    <cfRule type="cellIs" dxfId="26" priority="10" operator="equal">
      <formula>"ALERT"</formula>
    </cfRule>
  </conditionalFormatting>
  <conditionalFormatting sqref="F24">
    <cfRule type="cellIs" dxfId="25" priority="7" operator="equal">
      <formula>"Above MAV"</formula>
    </cfRule>
    <cfRule type="cellIs" dxfId="24" priority="8" operator="equal">
      <formula>"ALERT"</formula>
    </cfRule>
  </conditionalFormatting>
  <conditionalFormatting sqref="E24">
    <cfRule type="cellIs" dxfId="23" priority="5" operator="equal">
      <formula>"Above MAV"</formula>
    </cfRule>
    <cfRule type="cellIs" dxfId="22" priority="6" operator="equal">
      <formula>"ALERT"</formula>
    </cfRule>
  </conditionalFormatting>
  <conditionalFormatting sqref="E25">
    <cfRule type="cellIs" dxfId="21" priority="3" operator="equal">
      <formula>"Above MAV"</formula>
    </cfRule>
    <cfRule type="cellIs" dxfId="20" priority="4" operator="equal">
      <formula>"ALERT"</formula>
    </cfRule>
  </conditionalFormatting>
  <conditionalFormatting sqref="F25">
    <cfRule type="cellIs" dxfId="19" priority="1" operator="equal">
      <formula>"Above MAV"</formula>
    </cfRule>
    <cfRule type="cellIs" dxfId="18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Data!$A$50:$A$52</xm:f>
          </x14:formula1>
          <xm:sqref>B34</xm:sqref>
        </x14:dataValidation>
        <x14:dataValidation type="list" allowBlank="1" showInputMessage="1" showErrorMessage="1">
          <x14:formula1>
            <xm:f>Data!$A$39:$A$47</xm:f>
          </x14:formula1>
          <xm:sqref>C5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6" t="s">
        <v>178</v>
      </c>
      <c r="J1" s="13" t="str">
        <f>'R-ALL'!J1</f>
        <v>Rev3.0</v>
      </c>
    </row>
    <row r="2" spans="1:11" ht="23.25">
      <c r="B2" s="2" t="s">
        <v>185</v>
      </c>
      <c r="J2" s="13"/>
    </row>
    <row r="3" spans="1:11">
      <c r="J3" s="13"/>
    </row>
    <row r="4" spans="1:11" ht="22.5" customHeight="1">
      <c r="B4" s="90" t="s">
        <v>181</v>
      </c>
      <c r="C4" s="105"/>
      <c r="D4" s="105"/>
      <c r="E4" s="105"/>
      <c r="F4" s="105"/>
      <c r="G4" s="8"/>
      <c r="H4" s="90" t="s">
        <v>156</v>
      </c>
      <c r="I4" s="105"/>
      <c r="J4" s="105"/>
    </row>
    <row r="5" spans="1:11" ht="22.5" customHeight="1">
      <c r="B5" s="90" t="s">
        <v>182</v>
      </c>
      <c r="C5" s="105"/>
      <c r="D5" s="105"/>
      <c r="E5" s="105"/>
      <c r="F5" s="105"/>
      <c r="G5" s="8"/>
      <c r="H5" s="90" t="s">
        <v>56</v>
      </c>
      <c r="I5" s="105"/>
      <c r="J5" s="105"/>
    </row>
    <row r="6" spans="1:11" ht="22.5" customHeight="1">
      <c r="B6" s="90" t="s">
        <v>138</v>
      </c>
      <c r="C6" s="106"/>
      <c r="D6" s="106"/>
      <c r="E6" s="106"/>
      <c r="F6" s="106"/>
      <c r="G6" s="8"/>
      <c r="H6" s="90" t="s">
        <v>180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1" t="s">
        <v>1</v>
      </c>
      <c r="C9" s="92" t="s">
        <v>179</v>
      </c>
      <c r="D9" s="92"/>
      <c r="E9" s="92"/>
      <c r="F9" s="92"/>
      <c r="G9" s="92"/>
      <c r="H9" s="92"/>
      <c r="I9" s="92"/>
      <c r="J9" s="92"/>
      <c r="K9" s="5"/>
    </row>
    <row r="10" spans="1:11" ht="22.5" customHeight="1">
      <c r="A10" s="4"/>
      <c r="B10" s="10" t="s">
        <v>30</v>
      </c>
      <c r="C10" s="10" t="s">
        <v>29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31</v>
      </c>
      <c r="C11" s="10" t="s">
        <v>29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32</v>
      </c>
      <c r="C12" s="10" t="s">
        <v>34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33</v>
      </c>
      <c r="C13" s="10" t="s">
        <v>34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66"/>
      <c r="C14" s="66"/>
      <c r="D14" s="68"/>
      <c r="E14" s="68"/>
      <c r="F14" s="68"/>
      <c r="G14" s="68"/>
      <c r="H14" s="68"/>
      <c r="I14" s="68"/>
      <c r="J14" s="68"/>
      <c r="K14" s="5"/>
    </row>
    <row r="15" spans="1:11">
      <c r="A15" s="4"/>
      <c r="B15" s="7" t="s">
        <v>44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45</v>
      </c>
      <c r="C16" s="57"/>
      <c r="D16" s="58"/>
      <c r="E16" s="58"/>
      <c r="F16" s="58"/>
      <c r="G16" s="58"/>
      <c r="H16" s="58"/>
      <c r="I16" s="58"/>
      <c r="J16" s="59"/>
      <c r="K16" s="5"/>
    </row>
    <row r="17" spans="1:11" ht="20.25" customHeight="1">
      <c r="A17" s="4"/>
      <c r="B17" s="10" t="s">
        <v>46</v>
      </c>
      <c r="C17" s="57"/>
      <c r="D17" s="60"/>
      <c r="E17" s="58"/>
      <c r="F17" s="58"/>
      <c r="G17" s="58"/>
      <c r="H17" s="58"/>
      <c r="I17" s="58"/>
      <c r="J17" s="59"/>
      <c r="K17" s="5"/>
    </row>
    <row r="18" spans="1:11" ht="20.25" customHeight="1">
      <c r="A18" s="4"/>
      <c r="B18" s="10" t="s">
        <v>47</v>
      </c>
      <c r="C18" s="57"/>
      <c r="D18" s="58"/>
      <c r="E18" s="58"/>
      <c r="F18" s="58"/>
      <c r="G18" s="58"/>
      <c r="H18" s="58"/>
      <c r="I18" s="58"/>
      <c r="J18" s="59"/>
      <c r="K18" s="5"/>
    </row>
    <row r="19" spans="1:11" ht="20.25" customHeight="1">
      <c r="A19" s="4"/>
      <c r="B19" s="10" t="s">
        <v>48</v>
      </c>
      <c r="C19" s="57"/>
      <c r="D19" s="58"/>
      <c r="E19" s="58"/>
      <c r="F19" s="58"/>
      <c r="G19" s="58"/>
      <c r="H19" s="58"/>
      <c r="I19" s="58"/>
      <c r="J19" s="59"/>
      <c r="K19" s="5"/>
    </row>
    <row r="20" spans="1:11" ht="20.25" customHeight="1">
      <c r="A20" s="4"/>
      <c r="B20" s="10" t="s">
        <v>49</v>
      </c>
      <c r="C20" s="57"/>
      <c r="D20" s="58"/>
      <c r="E20" s="58"/>
      <c r="F20" s="58"/>
      <c r="G20" s="58"/>
      <c r="H20" s="58"/>
      <c r="I20" s="58"/>
      <c r="J20" s="59"/>
      <c r="K20" s="5"/>
    </row>
    <row r="21" spans="1:11" ht="20.25" customHeight="1">
      <c r="A21" s="4"/>
      <c r="B21" s="10" t="s">
        <v>50</v>
      </c>
      <c r="C21" s="57"/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51</v>
      </c>
      <c r="C22" s="57"/>
      <c r="D22" s="58"/>
      <c r="E22" s="58"/>
      <c r="F22" s="58"/>
      <c r="G22" s="58"/>
      <c r="H22" s="58"/>
      <c r="I22" s="58"/>
      <c r="J22" s="59"/>
      <c r="K22" s="5"/>
    </row>
    <row r="23" spans="1:11">
      <c r="A23" s="4"/>
      <c r="B23" s="66"/>
      <c r="C23" s="83"/>
      <c r="D23" s="83"/>
      <c r="E23" s="83"/>
      <c r="F23" s="83"/>
      <c r="G23" s="83"/>
      <c r="H23" s="83"/>
      <c r="I23" s="83"/>
      <c r="J23" s="83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Data!$A$4:$A$6</xm:f>
          </x14:formula1>
          <xm:sqref>D10:J11</xm:sqref>
        </x14:dataValidation>
        <x14:dataValidation type="list" allowBlank="1" showInputMessage="1" showErrorMessage="1">
          <x14:formula1>
            <xm:f>Data!$A$39:$A$47</xm:f>
          </x14:formula1>
          <xm:sqref>C8 C6</xm:sqref>
        </x14:dataValidation>
        <x14:dataValidation type="list" allowBlank="1" showInputMessage="1" showErrorMessage="1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6" t="s">
        <v>178</v>
      </c>
      <c r="J1" s="13" t="str">
        <f>'R-ALL'!J1</f>
        <v>Rev3.0</v>
      </c>
    </row>
    <row r="2" spans="1:11" ht="23.25">
      <c r="B2" s="2" t="s">
        <v>186</v>
      </c>
      <c r="J2" s="13"/>
    </row>
    <row r="3" spans="1:11">
      <c r="J3" s="13"/>
    </row>
    <row r="4" spans="1:11" ht="22.5" customHeight="1">
      <c r="B4" s="90" t="s">
        <v>181</v>
      </c>
      <c r="C4" s="105"/>
      <c r="D4" s="105"/>
      <c r="E4" s="105"/>
      <c r="F4" s="105"/>
      <c r="G4" s="8"/>
      <c r="H4" s="90" t="s">
        <v>156</v>
      </c>
      <c r="I4" s="105"/>
      <c r="J4" s="105"/>
    </row>
    <row r="5" spans="1:11" ht="22.5" customHeight="1">
      <c r="B5" s="90" t="s">
        <v>182</v>
      </c>
      <c r="C5" s="105"/>
      <c r="D5" s="105"/>
      <c r="E5" s="105"/>
      <c r="F5" s="105"/>
      <c r="G5" s="8"/>
      <c r="H5" s="90" t="s">
        <v>56</v>
      </c>
      <c r="I5" s="105"/>
      <c r="J5" s="105"/>
    </row>
    <row r="6" spans="1:11" ht="22.5" customHeight="1">
      <c r="B6" s="90" t="s">
        <v>138</v>
      </c>
      <c r="C6" s="106" t="s">
        <v>155</v>
      </c>
      <c r="D6" s="106"/>
      <c r="E6" s="106"/>
      <c r="F6" s="106"/>
      <c r="G6" s="8"/>
      <c r="H6" s="90" t="s">
        <v>180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1" t="s">
        <v>1</v>
      </c>
      <c r="C9" s="92" t="s">
        <v>179</v>
      </c>
      <c r="D9" s="92"/>
      <c r="E9" s="92"/>
      <c r="F9" s="92"/>
      <c r="G9" s="92"/>
      <c r="H9" s="92"/>
      <c r="I9" s="92"/>
      <c r="J9" s="92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12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15</v>
      </c>
      <c r="C18" s="10" t="s">
        <v>24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189</v>
      </c>
      <c r="C19" s="95" t="s">
        <v>194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18</v>
      </c>
      <c r="C20" s="10" t="s">
        <v>25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168</v>
      </c>
      <c r="C21" s="10" t="s">
        <v>169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20</v>
      </c>
      <c r="C23" s="10" t="s">
        <v>24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45</v>
      </c>
      <c r="C26" s="57" t="s">
        <v>135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46</v>
      </c>
      <c r="C27" s="57" t="s">
        <v>135</v>
      </c>
      <c r="D27" s="60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47</v>
      </c>
      <c r="C28" s="57" t="s">
        <v>135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48</v>
      </c>
      <c r="C29" s="57" t="s">
        <v>135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49</v>
      </c>
      <c r="C30" s="57" t="s">
        <v>135</v>
      </c>
      <c r="D30" s="58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50</v>
      </c>
      <c r="C31" s="57" t="s">
        <v>135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51</v>
      </c>
      <c r="C32" s="57" t="s">
        <v>135</v>
      </c>
      <c r="D32" s="58"/>
      <c r="E32" s="58"/>
      <c r="F32" s="58"/>
      <c r="G32" s="58"/>
      <c r="H32" s="58"/>
      <c r="I32" s="58"/>
      <c r="J32" s="59"/>
      <c r="K32" s="5"/>
    </row>
    <row r="33" spans="1:11">
      <c r="A33" s="4"/>
      <c r="B33" s="66"/>
      <c r="C33" s="83"/>
      <c r="D33" s="83"/>
      <c r="E33" s="83"/>
      <c r="F33" s="83"/>
      <c r="G33" s="83"/>
      <c r="H33" s="83"/>
      <c r="I33" s="83"/>
      <c r="J33" s="83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178</v>
      </c>
      <c r="J1" s="13" t="str">
        <f>'R-ALL'!J1</f>
        <v>Rev3.0</v>
      </c>
    </row>
    <row r="2" spans="1:11">
      <c r="J2" s="13"/>
    </row>
    <row r="3" spans="1:11" ht="22.5" customHeight="1">
      <c r="B3" s="90" t="s">
        <v>181</v>
      </c>
      <c r="C3" s="105"/>
      <c r="D3" s="105"/>
      <c r="E3" s="105"/>
      <c r="F3" s="105"/>
      <c r="G3" s="8"/>
      <c r="H3" s="90" t="s">
        <v>156</v>
      </c>
      <c r="I3" s="105"/>
      <c r="J3" s="105"/>
    </row>
    <row r="4" spans="1:11" ht="22.5" customHeight="1">
      <c r="B4" s="90" t="s">
        <v>182</v>
      </c>
      <c r="C4" s="105"/>
      <c r="D4" s="105"/>
      <c r="E4" s="105"/>
      <c r="F4" s="105"/>
      <c r="G4" s="8"/>
      <c r="H4" s="90" t="s">
        <v>56</v>
      </c>
      <c r="I4" s="105"/>
      <c r="J4" s="105"/>
    </row>
    <row r="5" spans="1:11" ht="22.5" customHeight="1">
      <c r="B5" s="90" t="s">
        <v>138</v>
      </c>
      <c r="C5" s="106"/>
      <c r="D5" s="106"/>
      <c r="E5" s="106"/>
      <c r="F5" s="106"/>
      <c r="G5" s="8"/>
      <c r="H5" s="90" t="s">
        <v>180</v>
      </c>
      <c r="I5" s="105"/>
      <c r="J5" s="105"/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91" t="s">
        <v>1</v>
      </c>
      <c r="C8" s="92" t="s">
        <v>179</v>
      </c>
      <c r="D8" s="92"/>
      <c r="E8" s="92"/>
      <c r="F8" s="92"/>
      <c r="G8" s="92"/>
      <c r="H8" s="92"/>
      <c r="I8" s="92"/>
      <c r="J8" s="92"/>
      <c r="K8" s="5"/>
    </row>
    <row r="9" spans="1:11" ht="22.5" customHeight="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8</v>
      </c>
      <c r="C13" s="10" t="s">
        <v>52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14</v>
      </c>
      <c r="C14" s="10" t="s">
        <v>53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17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110</v>
      </c>
      <c r="C17" s="10" t="s">
        <v>111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189</v>
      </c>
      <c r="C25" s="10" t="s">
        <v>190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189</v>
      </c>
      <c r="C26" s="10" t="s">
        <v>191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168</v>
      </c>
      <c r="C28" s="10" t="s">
        <v>169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26</v>
      </c>
      <c r="C31" s="10" t="s">
        <v>24</v>
      </c>
      <c r="D31" s="87"/>
      <c r="E31" s="87"/>
      <c r="F31" s="87"/>
      <c r="G31" s="87"/>
      <c r="H31" s="87"/>
      <c r="I31" s="87"/>
      <c r="J31" s="87"/>
      <c r="K31" s="5"/>
    </row>
    <row r="32" spans="1:11" ht="22.5" customHeight="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30</v>
      </c>
      <c r="C33" s="10" t="s">
        <v>29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31</v>
      </c>
      <c r="C34" s="10" t="s">
        <v>29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45</v>
      </c>
      <c r="C39" s="57" t="s">
        <v>187</v>
      </c>
      <c r="D39" s="58"/>
      <c r="E39" s="58"/>
      <c r="F39" s="58"/>
      <c r="G39" s="58"/>
      <c r="H39" s="58"/>
      <c r="I39" s="58"/>
      <c r="J39" s="59"/>
      <c r="K39" s="5"/>
    </row>
    <row r="40" spans="1:11" ht="20.25" customHeight="1">
      <c r="A40" s="4"/>
      <c r="B40" s="10" t="s">
        <v>46</v>
      </c>
      <c r="C40" s="57" t="s">
        <v>187</v>
      </c>
      <c r="D40" s="60"/>
      <c r="E40" s="58"/>
      <c r="F40" s="58"/>
      <c r="G40" s="58"/>
      <c r="H40" s="58"/>
      <c r="I40" s="58"/>
      <c r="J40" s="59"/>
      <c r="K40" s="5"/>
    </row>
    <row r="41" spans="1:11" ht="20.25" customHeight="1">
      <c r="A41" s="4"/>
      <c r="B41" s="10" t="s">
        <v>47</v>
      </c>
      <c r="C41" s="57" t="s">
        <v>187</v>
      </c>
      <c r="D41" s="58"/>
      <c r="E41" s="58"/>
      <c r="F41" s="58"/>
      <c r="G41" s="58"/>
      <c r="H41" s="58"/>
      <c r="I41" s="58"/>
      <c r="J41" s="59"/>
      <c r="K41" s="5"/>
    </row>
    <row r="42" spans="1:11" ht="20.25" customHeight="1">
      <c r="A42" s="4"/>
      <c r="B42" s="10" t="s">
        <v>48</v>
      </c>
      <c r="C42" s="57" t="s">
        <v>187</v>
      </c>
      <c r="D42" s="58"/>
      <c r="E42" s="58"/>
      <c r="F42" s="58"/>
      <c r="G42" s="58"/>
      <c r="H42" s="58"/>
      <c r="I42" s="58"/>
      <c r="J42" s="59"/>
      <c r="K42" s="5"/>
    </row>
    <row r="43" spans="1:11" ht="20.25" customHeight="1">
      <c r="A43" s="4"/>
      <c r="B43" s="10" t="s">
        <v>49</v>
      </c>
      <c r="C43" s="57" t="s">
        <v>187</v>
      </c>
      <c r="D43" s="58"/>
      <c r="E43" s="58"/>
      <c r="F43" s="58"/>
      <c r="G43" s="58"/>
      <c r="H43" s="58"/>
      <c r="I43" s="58"/>
      <c r="J43" s="59"/>
      <c r="K43" s="5"/>
    </row>
    <row r="44" spans="1:11" ht="20.25" customHeight="1">
      <c r="A44" s="4"/>
      <c r="B44" s="10" t="s">
        <v>50</v>
      </c>
      <c r="C44" s="57" t="s">
        <v>187</v>
      </c>
      <c r="D44" s="58"/>
      <c r="E44" s="58"/>
      <c r="F44" s="58"/>
      <c r="G44" s="58"/>
      <c r="H44" s="58"/>
      <c r="I44" s="58"/>
      <c r="J44" s="59"/>
      <c r="K44" s="5"/>
    </row>
    <row r="45" spans="1:11" ht="20.25" customHeight="1">
      <c r="A45" s="4"/>
      <c r="B45" s="10" t="s">
        <v>51</v>
      </c>
      <c r="C45" s="57" t="s">
        <v>187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6"/>
      <c r="C46" s="83"/>
      <c r="D46" s="83"/>
      <c r="E46" s="83"/>
      <c r="F46" s="83"/>
      <c r="G46" s="83"/>
      <c r="H46" s="83"/>
      <c r="I46" s="83"/>
      <c r="J46" s="83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3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Data!$A$55:$A$65</xm:f>
          </x14:formula1>
          <xm:sqref>D35:J36</xm:sqref>
        </x14:dataValidation>
        <x14:dataValidation type="list" allowBlank="1" showInputMessage="1" showErrorMessage="1">
          <x14:formula1>
            <xm:f>Data!$A$39:$A$47</xm:f>
          </x14:formula1>
          <xm:sqref>C7 C5</xm:sqref>
        </x14:dataValidation>
        <x14:dataValidation type="list" allowBlank="1" showInputMessage="1" showErrorMessage="1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66"/>
  <sheetViews>
    <sheetView workbookViewId="0">
      <selection activeCell="G5" sqref="G5"/>
    </sheetView>
  </sheetViews>
  <sheetFormatPr defaultRowHeight="15"/>
  <cols>
    <col min="7" max="7" width="6.140625" customWidth="1"/>
    <col min="8" max="8" width="6.5703125" customWidth="1"/>
    <col min="9" max="9" width="9.140625" style="6"/>
  </cols>
  <sheetData>
    <row r="1" spans="1:9">
      <c r="A1" t="s">
        <v>21</v>
      </c>
    </row>
    <row r="2" spans="1:9">
      <c r="E2" t="s">
        <v>196</v>
      </c>
    </row>
    <row r="3" spans="1:9">
      <c r="A3" t="s">
        <v>35</v>
      </c>
    </row>
    <row r="4" spans="1:9">
      <c r="A4" s="6" t="s">
        <v>23</v>
      </c>
      <c r="F4" s="6"/>
      <c r="H4" s="6"/>
    </row>
    <row r="5" spans="1:9">
      <c r="A5" s="6" t="s">
        <v>36</v>
      </c>
      <c r="F5" s="6"/>
      <c r="H5" s="6"/>
    </row>
    <row r="6" spans="1:9">
      <c r="A6" s="6" t="s">
        <v>39</v>
      </c>
      <c r="F6" s="6"/>
      <c r="H6" s="6"/>
    </row>
    <row r="7" spans="1:9">
      <c r="H7" s="6"/>
    </row>
    <row r="9" spans="1:9">
      <c r="H9" s="6"/>
    </row>
    <row r="10" spans="1:9" s="36" customFormat="1">
      <c r="H10" s="37"/>
      <c r="I10" s="37"/>
    </row>
    <row r="11" spans="1:9">
      <c r="A11" t="s">
        <v>37</v>
      </c>
      <c r="C11" s="6"/>
      <c r="H11" s="6"/>
    </row>
    <row r="12" spans="1:9">
      <c r="A12">
        <v>0.01</v>
      </c>
      <c r="B12" s="6" t="s">
        <v>40</v>
      </c>
      <c r="C12" s="6"/>
      <c r="D12" t="s">
        <v>10</v>
      </c>
      <c r="G12" s="16"/>
      <c r="H12" s="6"/>
    </row>
    <row r="13" spans="1:9">
      <c r="B13" s="6"/>
      <c r="C13" s="6"/>
      <c r="D13" t="s">
        <v>11</v>
      </c>
      <c r="G13" s="16"/>
      <c r="H13" s="6"/>
    </row>
    <row r="14" spans="1:9">
      <c r="B14" s="6"/>
      <c r="C14" s="6"/>
      <c r="D14" t="s">
        <v>12</v>
      </c>
    </row>
    <row r="15" spans="1:9">
      <c r="B15" s="6"/>
      <c r="C15" s="6"/>
      <c r="D15" t="s">
        <v>13</v>
      </c>
      <c r="H15" s="6"/>
    </row>
    <row r="16" spans="1:9">
      <c r="C16" s="6"/>
      <c r="H16" s="6"/>
    </row>
    <row r="17" spans="1:8">
      <c r="A17">
        <v>0.05</v>
      </c>
      <c r="B17" s="6" t="s">
        <v>41</v>
      </c>
      <c r="C17" s="6"/>
      <c r="D17" t="s">
        <v>18</v>
      </c>
      <c r="H17" s="6"/>
    </row>
    <row r="18" spans="1:8">
      <c r="B18" s="6"/>
      <c r="C18" s="6"/>
    </row>
    <row r="19" spans="1:8">
      <c r="A19" s="16">
        <v>0.1</v>
      </c>
      <c r="B19" s="6" t="s">
        <v>42</v>
      </c>
      <c r="C19" s="6"/>
      <c r="D19" t="s">
        <v>27</v>
      </c>
      <c r="H19" s="6"/>
    </row>
    <row r="20" spans="1:8">
      <c r="A20" s="16"/>
      <c r="B20" s="6"/>
      <c r="C20" s="6"/>
      <c r="D20" t="s">
        <v>20</v>
      </c>
      <c r="H20" s="6"/>
    </row>
    <row r="21" spans="1:8">
      <c r="C21" s="6"/>
    </row>
    <row r="22" spans="1:8">
      <c r="A22">
        <v>1</v>
      </c>
      <c r="B22" s="6" t="s">
        <v>39</v>
      </c>
      <c r="C22" s="6"/>
      <c r="D22" t="s">
        <v>9</v>
      </c>
      <c r="H22" s="6"/>
    </row>
    <row r="23" spans="1:8">
      <c r="B23" s="6"/>
      <c r="C23" s="6"/>
      <c r="D23" t="s">
        <v>15</v>
      </c>
      <c r="H23" s="6"/>
    </row>
    <row r="24" spans="1:8">
      <c r="B24" s="6"/>
      <c r="C24" s="6"/>
      <c r="D24" t="s">
        <v>16</v>
      </c>
      <c r="H24" s="6"/>
    </row>
    <row r="25" spans="1:8">
      <c r="C25" s="6"/>
      <c r="H25" s="6"/>
    </row>
    <row r="26" spans="1:8">
      <c r="A26">
        <v>1.1000000000000001</v>
      </c>
      <c r="B26" s="6" t="s">
        <v>43</v>
      </c>
      <c r="C26" s="6"/>
      <c r="D26" t="s">
        <v>32</v>
      </c>
      <c r="H26" s="6"/>
    </row>
    <row r="27" spans="1:8">
      <c r="B27" s="6"/>
      <c r="C27" s="6"/>
      <c r="D27" t="s">
        <v>33</v>
      </c>
      <c r="H27" s="6"/>
    </row>
    <row r="28" spans="1:8">
      <c r="C28" s="6"/>
      <c r="H28" s="6"/>
    </row>
    <row r="29" spans="1:8">
      <c r="A29">
        <v>5</v>
      </c>
      <c r="B29" s="6" t="s">
        <v>38</v>
      </c>
      <c r="C29" s="6"/>
      <c r="D29" t="s">
        <v>5</v>
      </c>
      <c r="H29" s="6"/>
    </row>
    <row r="30" spans="1:8">
      <c r="B30" s="6"/>
      <c r="C30" s="6"/>
      <c r="D30" t="s">
        <v>6</v>
      </c>
      <c r="H30" s="6"/>
    </row>
    <row r="31" spans="1:8">
      <c r="B31" s="6"/>
      <c r="C31" s="6"/>
      <c r="D31" t="s">
        <v>7</v>
      </c>
      <c r="H31" s="6"/>
    </row>
    <row r="32" spans="1:8">
      <c r="B32" s="6"/>
      <c r="C32" s="6"/>
      <c r="D32" t="s">
        <v>8</v>
      </c>
      <c r="H32" s="6"/>
    </row>
    <row r="33" spans="1:9">
      <c r="B33" s="6"/>
      <c r="C33" s="6"/>
      <c r="D33" t="s">
        <v>14</v>
      </c>
      <c r="H33" s="6"/>
    </row>
    <row r="34" spans="1:9">
      <c r="B34" s="6"/>
      <c r="C34" s="6"/>
      <c r="D34" t="s">
        <v>4</v>
      </c>
    </row>
    <row r="35" spans="1:9">
      <c r="B35" s="6"/>
      <c r="C35" s="6"/>
      <c r="D35" t="s">
        <v>19</v>
      </c>
    </row>
    <row r="36" spans="1:9" s="36" customFormat="1">
      <c r="I36" s="37"/>
    </row>
    <row r="38" spans="1:9">
      <c r="A38" t="s">
        <v>138</v>
      </c>
    </row>
    <row r="39" spans="1:9">
      <c r="A39" t="s">
        <v>139</v>
      </c>
    </row>
    <row r="40" spans="1:9">
      <c r="A40" t="s">
        <v>140</v>
      </c>
    </row>
    <row r="41" spans="1:9">
      <c r="A41" t="s">
        <v>141</v>
      </c>
    </row>
    <row r="42" spans="1:9">
      <c r="A42" t="s">
        <v>143</v>
      </c>
    </row>
    <row r="43" spans="1:9">
      <c r="A43" t="s">
        <v>144</v>
      </c>
    </row>
    <row r="44" spans="1:9">
      <c r="A44" t="s">
        <v>145</v>
      </c>
    </row>
    <row r="45" spans="1:9">
      <c r="A45" t="s">
        <v>146</v>
      </c>
    </row>
    <row r="46" spans="1:9" s="51" customFormat="1">
      <c r="A46" s="51" t="s">
        <v>155</v>
      </c>
      <c r="I46" s="6"/>
    </row>
    <row r="47" spans="1:9">
      <c r="A47" t="s">
        <v>142</v>
      </c>
    </row>
    <row r="49" spans="1:9" s="51" customFormat="1">
      <c r="A49" s="51" t="s">
        <v>152</v>
      </c>
      <c r="I49" s="6"/>
    </row>
    <row r="50" spans="1:9" s="51" customFormat="1">
      <c r="A50" s="56" t="s">
        <v>151</v>
      </c>
      <c r="I50" s="6"/>
    </row>
    <row r="51" spans="1:9">
      <c r="A51" s="56" t="s">
        <v>149</v>
      </c>
    </row>
    <row r="52" spans="1:9">
      <c r="A52" s="64" t="s">
        <v>150</v>
      </c>
    </row>
    <row r="54" spans="1:9">
      <c r="A54" t="s">
        <v>175</v>
      </c>
      <c r="B54" t="s">
        <v>177</v>
      </c>
    </row>
    <row r="55" spans="1:9">
      <c r="A55" s="89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1">
        <v>3</v>
      </c>
    </row>
    <row r="59" spans="1:9">
      <c r="A59">
        <v>5.0999999999999996</v>
      </c>
      <c r="B59" s="51">
        <v>4</v>
      </c>
    </row>
    <row r="60" spans="1:9">
      <c r="A60">
        <v>6.9</v>
      </c>
      <c r="B60" s="51">
        <v>5</v>
      </c>
    </row>
    <row r="61" spans="1:9">
      <c r="A61">
        <v>9.1999999999999993</v>
      </c>
      <c r="B61" s="51">
        <v>6</v>
      </c>
    </row>
    <row r="62" spans="1:9">
      <c r="A62">
        <v>12</v>
      </c>
      <c r="B62" s="51">
        <v>7</v>
      </c>
    </row>
    <row r="63" spans="1:9">
      <c r="A63">
        <v>16</v>
      </c>
      <c r="B63" s="51">
        <v>8</v>
      </c>
    </row>
    <row r="64" spans="1:9">
      <c r="A64">
        <v>23</v>
      </c>
      <c r="B64" s="51">
        <v>9</v>
      </c>
    </row>
    <row r="65" spans="1:2">
      <c r="A65" s="89" t="s">
        <v>176</v>
      </c>
      <c r="B65" s="51">
        <v>10</v>
      </c>
    </row>
    <row r="66" spans="1:2">
      <c r="B66" s="5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52"/>
  <sheetViews>
    <sheetView topLeftCell="A112" workbookViewId="0">
      <selection activeCell="F143" sqref="F143"/>
    </sheetView>
  </sheetViews>
  <sheetFormatPr defaultRowHeight="15"/>
  <cols>
    <col min="1" max="16384" width="9.140625" style="38"/>
  </cols>
  <sheetData>
    <row r="1" spans="2:5">
      <c r="B1" s="38" t="s">
        <v>112</v>
      </c>
    </row>
    <row r="2" spans="2:5">
      <c r="B2" s="22" t="s">
        <v>75</v>
      </c>
    </row>
    <row r="3" spans="2:5">
      <c r="C3" s="41">
        <v>1</v>
      </c>
      <c r="D3" s="23" t="s">
        <v>76</v>
      </c>
      <c r="E3" s="17"/>
    </row>
    <row r="4" spans="2:5">
      <c r="C4" s="19">
        <v>5.5</v>
      </c>
      <c r="D4" s="23" t="s">
        <v>76</v>
      </c>
      <c r="E4" s="17"/>
    </row>
    <row r="5" spans="2:5">
      <c r="B5" s="22"/>
      <c r="C5" s="41">
        <v>5.7</v>
      </c>
      <c r="D5" s="23" t="s">
        <v>81</v>
      </c>
      <c r="E5" s="17"/>
    </row>
    <row r="6" spans="2:5">
      <c r="B6" s="22"/>
      <c r="C6" s="21">
        <v>7</v>
      </c>
      <c r="D6" s="39" t="s">
        <v>83</v>
      </c>
      <c r="E6" s="17"/>
    </row>
    <row r="7" spans="2:5">
      <c r="B7" s="22"/>
      <c r="C7" s="21">
        <v>8.1</v>
      </c>
      <c r="D7" s="39" t="s">
        <v>87</v>
      </c>
      <c r="E7" s="17"/>
    </row>
    <row r="8" spans="2:5">
      <c r="B8" s="22" t="s">
        <v>89</v>
      </c>
      <c r="C8" s="21"/>
      <c r="D8" s="23"/>
      <c r="E8" s="17"/>
    </row>
    <row r="9" spans="2:5">
      <c r="C9" s="21" t="s">
        <v>74</v>
      </c>
      <c r="D9" s="39" t="s">
        <v>78</v>
      </c>
      <c r="E9" s="17"/>
    </row>
    <row r="10" spans="2:5">
      <c r="B10" s="22"/>
      <c r="C10" s="19">
        <v>10</v>
      </c>
      <c r="D10" s="23" t="s">
        <v>82</v>
      </c>
      <c r="E10" s="17"/>
    </row>
    <row r="11" spans="2:5">
      <c r="B11" s="22"/>
      <c r="C11" s="25">
        <v>99</v>
      </c>
      <c r="D11" s="39" t="s">
        <v>82</v>
      </c>
      <c r="E11" s="17"/>
    </row>
    <row r="12" spans="2:5">
      <c r="B12" s="22"/>
      <c r="C12" s="25">
        <v>100</v>
      </c>
      <c r="D12" s="23" t="s">
        <v>84</v>
      </c>
      <c r="E12" s="17"/>
    </row>
    <row r="13" spans="2:5">
      <c r="B13" s="22"/>
      <c r="C13" s="25">
        <v>299</v>
      </c>
      <c r="D13" s="39" t="s">
        <v>84</v>
      </c>
      <c r="E13" s="17"/>
    </row>
    <row r="14" spans="2:5">
      <c r="B14" s="22"/>
      <c r="C14" s="25">
        <v>300</v>
      </c>
      <c r="D14" s="23" t="s">
        <v>88</v>
      </c>
      <c r="E14" s="17"/>
    </row>
    <row r="15" spans="2:5">
      <c r="B15" s="22"/>
      <c r="C15" s="25">
        <v>499</v>
      </c>
      <c r="D15" s="39" t="s">
        <v>88</v>
      </c>
      <c r="E15" s="17"/>
    </row>
    <row r="16" spans="2:5">
      <c r="B16" s="22"/>
      <c r="C16" s="25">
        <v>999</v>
      </c>
      <c r="D16" s="24" t="s">
        <v>92</v>
      </c>
      <c r="E16" s="17"/>
    </row>
    <row r="17" spans="2:5">
      <c r="B17" s="22" t="s">
        <v>95</v>
      </c>
      <c r="C17" s="21"/>
      <c r="D17" s="23"/>
      <c r="E17" s="17"/>
    </row>
    <row r="18" spans="2:5">
      <c r="C18" s="20" t="s">
        <v>38</v>
      </c>
      <c r="D18" s="24" t="s">
        <v>78</v>
      </c>
      <c r="E18" s="17"/>
    </row>
    <row r="19" spans="2:5">
      <c r="B19" s="22"/>
      <c r="C19" s="19">
        <v>5</v>
      </c>
      <c r="D19" s="23" t="s">
        <v>82</v>
      </c>
      <c r="E19" s="17"/>
    </row>
    <row r="20" spans="2:5">
      <c r="B20" s="22"/>
      <c r="C20" s="20">
        <v>49</v>
      </c>
      <c r="D20" s="24" t="s">
        <v>82</v>
      </c>
      <c r="E20" s="17"/>
    </row>
    <row r="21" spans="2:5">
      <c r="B21" s="22"/>
      <c r="C21" s="19">
        <v>50</v>
      </c>
      <c r="D21" s="23" t="s">
        <v>84</v>
      </c>
      <c r="E21" s="17"/>
    </row>
    <row r="22" spans="2:5">
      <c r="B22" s="22"/>
      <c r="C22" s="20">
        <v>149</v>
      </c>
      <c r="D22" s="24" t="s">
        <v>84</v>
      </c>
      <c r="E22" s="17"/>
    </row>
    <row r="23" spans="2:5">
      <c r="B23" s="22"/>
      <c r="C23" s="19">
        <v>150</v>
      </c>
      <c r="D23" s="23" t="s">
        <v>88</v>
      </c>
      <c r="E23" s="17"/>
    </row>
    <row r="24" spans="2:5">
      <c r="B24" s="26"/>
      <c r="C24" s="20">
        <v>299</v>
      </c>
      <c r="D24" s="24" t="s">
        <v>88</v>
      </c>
      <c r="E24" s="17"/>
    </row>
    <row r="25" spans="2:5">
      <c r="B25" s="26"/>
      <c r="C25" s="20">
        <v>300</v>
      </c>
      <c r="D25" s="24" t="s">
        <v>92</v>
      </c>
      <c r="E25" s="17"/>
    </row>
    <row r="26" spans="2:5">
      <c r="B26" s="22" t="s">
        <v>101</v>
      </c>
      <c r="C26" s="19"/>
      <c r="D26" s="23"/>
      <c r="E26" s="17"/>
    </row>
    <row r="27" spans="2:5">
      <c r="C27" s="20" t="s">
        <v>38</v>
      </c>
      <c r="D27" s="24" t="s">
        <v>78</v>
      </c>
      <c r="E27" s="17"/>
    </row>
    <row r="28" spans="2:5">
      <c r="B28" s="26"/>
      <c r="C28" s="19">
        <v>5</v>
      </c>
      <c r="D28" s="23" t="s">
        <v>103</v>
      </c>
      <c r="E28" s="17"/>
    </row>
    <row r="29" spans="2:5">
      <c r="B29" s="26"/>
      <c r="C29" s="20">
        <v>20</v>
      </c>
      <c r="D29" s="24" t="s">
        <v>195</v>
      </c>
      <c r="E29" s="17"/>
    </row>
    <row r="30" spans="2:5">
      <c r="B30" s="22"/>
      <c r="C30" s="19">
        <v>60</v>
      </c>
      <c r="D30" s="23" t="s">
        <v>84</v>
      </c>
      <c r="E30" s="34"/>
    </row>
    <row r="31" spans="2:5">
      <c r="B31" s="22"/>
      <c r="C31" s="19">
        <v>120</v>
      </c>
      <c r="D31" s="23" t="s">
        <v>108</v>
      </c>
      <c r="E31" s="34"/>
    </row>
    <row r="32" spans="2:5">
      <c r="B32" s="22"/>
      <c r="C32" s="20">
        <v>180</v>
      </c>
      <c r="D32" s="24" t="s">
        <v>109</v>
      </c>
      <c r="E32" s="35"/>
    </row>
    <row r="33" spans="2:5">
      <c r="B33" s="22"/>
      <c r="C33" s="20">
        <v>300</v>
      </c>
      <c r="D33" s="24" t="s">
        <v>92</v>
      </c>
      <c r="E33" s="35"/>
    </row>
    <row r="34" spans="2:5">
      <c r="B34" s="22" t="s">
        <v>77</v>
      </c>
    </row>
    <row r="35" spans="2:5">
      <c r="C35" s="20" t="s">
        <v>38</v>
      </c>
      <c r="D35" s="24" t="s">
        <v>78</v>
      </c>
      <c r="E35" s="18"/>
    </row>
    <row r="36" spans="2:5">
      <c r="B36" s="22"/>
      <c r="C36" s="19">
        <v>5</v>
      </c>
      <c r="D36" s="23" t="s">
        <v>103</v>
      </c>
      <c r="E36" s="18"/>
    </row>
    <row r="37" spans="2:5">
      <c r="B37" s="22"/>
      <c r="C37" s="20">
        <v>20</v>
      </c>
      <c r="D37" s="24" t="s">
        <v>195</v>
      </c>
      <c r="E37" s="18"/>
    </row>
    <row r="38" spans="2:5">
      <c r="B38" s="22"/>
      <c r="C38" s="19">
        <v>60</v>
      </c>
      <c r="D38" s="23" t="s">
        <v>84</v>
      </c>
      <c r="E38" s="18"/>
    </row>
    <row r="39" spans="2:5">
      <c r="B39" s="22"/>
      <c r="C39" s="19">
        <v>120</v>
      </c>
      <c r="D39" s="23" t="s">
        <v>108</v>
      </c>
      <c r="E39" s="18"/>
    </row>
    <row r="40" spans="2:5">
      <c r="B40" s="22"/>
      <c r="C40" s="20">
        <v>180</v>
      </c>
      <c r="D40" s="24" t="s">
        <v>109</v>
      </c>
      <c r="E40" s="18"/>
    </row>
    <row r="41" spans="2:5">
      <c r="B41" s="22"/>
      <c r="C41" s="20">
        <v>300</v>
      </c>
      <c r="D41" s="24" t="s">
        <v>92</v>
      </c>
      <c r="E41" s="17"/>
    </row>
    <row r="42" spans="2:5">
      <c r="B42" s="22" t="s">
        <v>94</v>
      </c>
      <c r="C42" s="19"/>
      <c r="D42" s="23"/>
      <c r="E42" s="18"/>
    </row>
    <row r="43" spans="2:5">
      <c r="B43" s="22"/>
      <c r="C43" s="20" t="s">
        <v>38</v>
      </c>
      <c r="D43" s="24" t="s">
        <v>171</v>
      </c>
      <c r="E43" s="18"/>
    </row>
    <row r="44" spans="2:5">
      <c r="C44" s="20">
        <v>5</v>
      </c>
      <c r="D44" s="24" t="s">
        <v>82</v>
      </c>
      <c r="E44" s="17"/>
    </row>
    <row r="45" spans="2:5">
      <c r="C45" s="20">
        <v>15</v>
      </c>
      <c r="D45" s="24" t="s">
        <v>82</v>
      </c>
      <c r="E45" s="17"/>
    </row>
    <row r="46" spans="2:5">
      <c r="C46" s="20">
        <v>16</v>
      </c>
      <c r="D46" s="24" t="s">
        <v>84</v>
      </c>
      <c r="E46" s="17"/>
    </row>
    <row r="47" spans="2:5">
      <c r="B47" s="22"/>
      <c r="C47" s="19">
        <v>49</v>
      </c>
      <c r="D47" s="24" t="s">
        <v>84</v>
      </c>
      <c r="E47" s="18"/>
    </row>
    <row r="48" spans="2:5">
      <c r="B48" s="22"/>
      <c r="C48" s="19">
        <v>50</v>
      </c>
      <c r="D48" s="24" t="s">
        <v>85</v>
      </c>
      <c r="E48" s="18"/>
    </row>
    <row r="49" spans="2:5">
      <c r="B49" s="22"/>
      <c r="C49" s="20">
        <v>89</v>
      </c>
      <c r="D49" s="24" t="s">
        <v>85</v>
      </c>
      <c r="E49" s="18"/>
    </row>
    <row r="50" spans="2:5">
      <c r="B50" s="26"/>
      <c r="C50" s="20">
        <v>90</v>
      </c>
      <c r="D50" s="24" t="s">
        <v>88</v>
      </c>
      <c r="E50" s="18"/>
    </row>
    <row r="51" spans="2:5">
      <c r="B51" s="22" t="s">
        <v>96</v>
      </c>
      <c r="C51" s="19"/>
      <c r="D51" s="23"/>
      <c r="E51" s="29"/>
    </row>
    <row r="52" spans="2:5">
      <c r="C52" s="20" t="s">
        <v>40</v>
      </c>
      <c r="D52" s="24" t="s">
        <v>171</v>
      </c>
      <c r="E52" s="18"/>
    </row>
    <row r="53" spans="2:5">
      <c r="B53" s="22"/>
      <c r="C53" s="19">
        <v>0.01</v>
      </c>
      <c r="D53" s="24" t="s">
        <v>82</v>
      </c>
      <c r="E53" s="18"/>
    </row>
    <row r="54" spans="2:5">
      <c r="B54" s="22"/>
      <c r="C54" s="20">
        <v>0.1</v>
      </c>
      <c r="D54" s="24" t="s">
        <v>84</v>
      </c>
      <c r="E54" s="18"/>
    </row>
    <row r="55" spans="2:5">
      <c r="B55" s="22"/>
      <c r="C55" s="20">
        <v>0.2</v>
      </c>
      <c r="D55" s="24" t="s">
        <v>85</v>
      </c>
      <c r="E55" s="18"/>
    </row>
    <row r="56" spans="2:5">
      <c r="B56" s="22"/>
      <c r="C56" s="20">
        <v>1</v>
      </c>
      <c r="D56" s="24" t="s">
        <v>88</v>
      </c>
      <c r="E56" s="18"/>
    </row>
    <row r="57" spans="2:5">
      <c r="B57" s="26"/>
      <c r="C57" s="20">
        <v>5</v>
      </c>
      <c r="D57" s="24" t="s">
        <v>90</v>
      </c>
      <c r="E57" s="18"/>
    </row>
    <row r="58" spans="2:5">
      <c r="B58" s="22"/>
      <c r="C58" s="20">
        <v>10</v>
      </c>
      <c r="D58" s="24" t="s">
        <v>92</v>
      </c>
      <c r="E58" s="18"/>
    </row>
    <row r="59" spans="2:5">
      <c r="B59" s="22"/>
      <c r="C59" s="20">
        <v>12.1</v>
      </c>
      <c r="D59" s="24" t="s">
        <v>92</v>
      </c>
      <c r="E59" s="18"/>
    </row>
    <row r="60" spans="2:5">
      <c r="B60" s="22" t="s">
        <v>106</v>
      </c>
      <c r="C60" s="19"/>
      <c r="D60" s="23"/>
      <c r="E60" s="29"/>
    </row>
    <row r="61" spans="2:5">
      <c r="C61" s="19" t="s">
        <v>40</v>
      </c>
      <c r="D61" s="24" t="s">
        <v>171</v>
      </c>
      <c r="E61" s="34"/>
    </row>
    <row r="62" spans="2:5">
      <c r="B62" s="22"/>
      <c r="C62" s="20">
        <v>0.01</v>
      </c>
      <c r="D62" s="24" t="s">
        <v>82</v>
      </c>
      <c r="E62" s="34"/>
    </row>
    <row r="63" spans="2:5">
      <c r="B63" s="22"/>
      <c r="C63" s="19">
        <v>0.04</v>
      </c>
      <c r="D63" s="24" t="s">
        <v>88</v>
      </c>
      <c r="E63" s="34"/>
    </row>
    <row r="64" spans="2:5">
      <c r="B64" s="22"/>
      <c r="C64" s="19">
        <v>0.1</v>
      </c>
      <c r="D64" s="24" t="s">
        <v>90</v>
      </c>
      <c r="E64" s="34"/>
    </row>
    <row r="65" spans="2:5">
      <c r="B65" s="26"/>
      <c r="C65" s="20">
        <v>0.4</v>
      </c>
      <c r="D65" s="24" t="s">
        <v>118</v>
      </c>
      <c r="E65" s="34"/>
    </row>
    <row r="66" spans="2:5">
      <c r="B66" s="22" t="s">
        <v>79</v>
      </c>
    </row>
    <row r="67" spans="2:5">
      <c r="C67" s="20" t="s">
        <v>40</v>
      </c>
      <c r="D67" s="24" t="s">
        <v>171</v>
      </c>
    </row>
    <row r="68" spans="2:5">
      <c r="B68" s="28"/>
      <c r="C68" s="20">
        <v>0.01</v>
      </c>
      <c r="D68" s="24" t="s">
        <v>82</v>
      </c>
    </row>
    <row r="69" spans="2:5">
      <c r="B69" s="28"/>
      <c r="C69" s="20">
        <v>0.09</v>
      </c>
      <c r="D69" s="24" t="s">
        <v>82</v>
      </c>
    </row>
    <row r="70" spans="2:5">
      <c r="B70" s="28"/>
      <c r="C70" s="20">
        <v>0.1</v>
      </c>
      <c r="D70" s="24" t="s">
        <v>85</v>
      </c>
    </row>
    <row r="71" spans="2:5">
      <c r="B71" s="22"/>
      <c r="C71" s="20">
        <v>0.2</v>
      </c>
      <c r="D71" s="24" t="s">
        <v>88</v>
      </c>
    </row>
    <row r="72" spans="2:5">
      <c r="B72" s="28"/>
      <c r="C72" s="20">
        <v>0.3</v>
      </c>
      <c r="D72" s="24" t="s">
        <v>90</v>
      </c>
    </row>
    <row r="73" spans="2:5">
      <c r="B73" s="40" t="s">
        <v>91</v>
      </c>
      <c r="C73" s="20"/>
      <c r="D73" s="24"/>
    </row>
    <row r="74" spans="2:5">
      <c r="C74" s="20" t="s">
        <v>40</v>
      </c>
      <c r="D74" s="24" t="s">
        <v>171</v>
      </c>
    </row>
    <row r="75" spans="2:5">
      <c r="B75" s="40"/>
      <c r="C75" s="20">
        <v>0.01</v>
      </c>
      <c r="D75" s="24" t="s">
        <v>82</v>
      </c>
    </row>
    <row r="76" spans="2:5">
      <c r="B76" s="40"/>
      <c r="C76" s="20">
        <v>0.2</v>
      </c>
      <c r="D76" s="24" t="s">
        <v>86</v>
      </c>
    </row>
    <row r="77" spans="2:5">
      <c r="B77" s="40"/>
      <c r="C77" s="20">
        <v>1</v>
      </c>
      <c r="D77" s="24" t="s">
        <v>88</v>
      </c>
    </row>
    <row r="78" spans="2:5">
      <c r="B78" s="40"/>
      <c r="C78" s="20">
        <v>2</v>
      </c>
      <c r="D78" s="24" t="s">
        <v>118</v>
      </c>
    </row>
    <row r="79" spans="2:5">
      <c r="B79" s="28" t="s">
        <v>120</v>
      </c>
      <c r="C79" s="20"/>
      <c r="D79" s="24"/>
    </row>
    <row r="80" spans="2:5">
      <c r="C80" s="20" t="s">
        <v>39</v>
      </c>
      <c r="D80" s="24" t="s">
        <v>78</v>
      </c>
    </row>
    <row r="81" spans="2:4">
      <c r="B81" s="28"/>
      <c r="C81" s="20">
        <v>1</v>
      </c>
      <c r="D81" s="24" t="s">
        <v>82</v>
      </c>
    </row>
    <row r="82" spans="2:4">
      <c r="B82" s="28"/>
      <c r="C82" s="20">
        <v>10</v>
      </c>
      <c r="D82" s="24" t="s">
        <v>82</v>
      </c>
    </row>
    <row r="83" spans="2:4">
      <c r="B83" s="28"/>
      <c r="C83" s="20">
        <v>50</v>
      </c>
      <c r="D83" s="24" t="s">
        <v>84</v>
      </c>
    </row>
    <row r="84" spans="2:4">
      <c r="B84" s="28"/>
      <c r="C84" s="20">
        <v>150</v>
      </c>
      <c r="D84" s="24" t="s">
        <v>85</v>
      </c>
    </row>
    <row r="85" spans="2:4">
      <c r="B85" s="28"/>
      <c r="C85" s="20">
        <v>200</v>
      </c>
      <c r="D85" s="24" t="s">
        <v>88</v>
      </c>
    </row>
    <row r="86" spans="2:4">
      <c r="B86" s="28"/>
      <c r="C86" s="20">
        <v>350</v>
      </c>
      <c r="D86" s="24" t="s">
        <v>90</v>
      </c>
    </row>
    <row r="87" spans="2:4">
      <c r="B87" s="28"/>
      <c r="C87" s="20">
        <v>500</v>
      </c>
      <c r="D87" s="24" t="s">
        <v>92</v>
      </c>
    </row>
    <row r="88" spans="2:4">
      <c r="B88" s="28" t="s">
        <v>80</v>
      </c>
    </row>
    <row r="89" spans="2:4">
      <c r="C89" s="20" t="s">
        <v>39</v>
      </c>
      <c r="D89" s="24" t="s">
        <v>171</v>
      </c>
    </row>
    <row r="90" spans="2:4">
      <c r="B90" s="28"/>
      <c r="C90" s="20">
        <v>1</v>
      </c>
      <c r="D90" s="24" t="s">
        <v>82</v>
      </c>
    </row>
    <row r="91" spans="2:4">
      <c r="B91" s="28"/>
      <c r="C91" s="20">
        <v>9</v>
      </c>
      <c r="D91" s="24" t="s">
        <v>82</v>
      </c>
    </row>
    <row r="92" spans="2:4">
      <c r="B92" s="28"/>
      <c r="C92" s="20">
        <v>10</v>
      </c>
      <c r="D92" s="24" t="s">
        <v>86</v>
      </c>
    </row>
    <row r="93" spans="2:4">
      <c r="B93" s="40"/>
      <c r="C93" s="20">
        <v>20</v>
      </c>
      <c r="D93" s="24" t="s">
        <v>85</v>
      </c>
    </row>
    <row r="94" spans="2:4">
      <c r="B94" s="40"/>
      <c r="C94" s="20">
        <v>30</v>
      </c>
      <c r="D94" s="24" t="s">
        <v>88</v>
      </c>
    </row>
    <row r="95" spans="2:4">
      <c r="B95" s="40"/>
      <c r="C95" s="20">
        <v>40</v>
      </c>
      <c r="D95" s="24" t="s">
        <v>90</v>
      </c>
    </row>
    <row r="96" spans="2:4">
      <c r="B96" s="40"/>
      <c r="C96" s="20">
        <v>50</v>
      </c>
      <c r="D96" s="24" t="s">
        <v>118</v>
      </c>
    </row>
    <row r="97" spans="2:4">
      <c r="B97" s="30" t="s">
        <v>93</v>
      </c>
      <c r="C97" s="27"/>
      <c r="D97" s="31"/>
    </row>
    <row r="98" spans="2:4">
      <c r="C98" s="20" t="s">
        <v>39</v>
      </c>
      <c r="D98" s="32" t="s">
        <v>78</v>
      </c>
    </row>
    <row r="99" spans="2:4">
      <c r="B99" s="30"/>
      <c r="C99" s="27">
        <v>1</v>
      </c>
      <c r="D99" s="31" t="s">
        <v>82</v>
      </c>
    </row>
    <row r="100" spans="2:4">
      <c r="B100" s="30"/>
      <c r="C100" s="20">
        <v>9</v>
      </c>
      <c r="D100" s="32" t="s">
        <v>82</v>
      </c>
    </row>
    <row r="101" spans="2:4">
      <c r="B101" s="30"/>
      <c r="C101" s="27">
        <v>10</v>
      </c>
      <c r="D101" s="32" t="s">
        <v>85</v>
      </c>
    </row>
    <row r="102" spans="2:4">
      <c r="B102" s="30"/>
      <c r="C102" s="20">
        <v>40</v>
      </c>
      <c r="D102" s="32" t="s">
        <v>88</v>
      </c>
    </row>
    <row r="103" spans="2:4">
      <c r="B103" s="30"/>
      <c r="C103" s="20">
        <v>50</v>
      </c>
      <c r="D103" s="32" t="s">
        <v>90</v>
      </c>
    </row>
    <row r="104" spans="2:4">
      <c r="B104" s="30" t="s">
        <v>97</v>
      </c>
      <c r="C104" s="27"/>
      <c r="D104" s="31"/>
    </row>
    <row r="105" spans="2:4">
      <c r="B105" s="30"/>
      <c r="C105" s="27">
        <v>-10</v>
      </c>
      <c r="D105" s="31" t="s">
        <v>98</v>
      </c>
    </row>
    <row r="106" spans="2:4">
      <c r="B106" s="30"/>
      <c r="C106" s="27">
        <v>-2</v>
      </c>
      <c r="D106" s="32" t="s">
        <v>115</v>
      </c>
    </row>
    <row r="107" spans="2:4">
      <c r="C107" s="20">
        <v>-1</v>
      </c>
      <c r="D107" s="32" t="s">
        <v>99</v>
      </c>
    </row>
    <row r="108" spans="2:4">
      <c r="B108" s="30"/>
      <c r="C108" s="33">
        <v>1</v>
      </c>
      <c r="D108" s="32" t="s">
        <v>100</v>
      </c>
    </row>
    <row r="109" spans="2:4">
      <c r="B109" s="30"/>
      <c r="C109" s="20">
        <v>2</v>
      </c>
      <c r="D109" s="32" t="s">
        <v>100</v>
      </c>
    </row>
    <row r="110" spans="2:4">
      <c r="B110" s="30"/>
      <c r="C110" s="20"/>
      <c r="D110" s="32"/>
    </row>
    <row r="111" spans="2:4">
      <c r="B111" s="30" t="s">
        <v>122</v>
      </c>
      <c r="C111" s="27" t="s">
        <v>36</v>
      </c>
      <c r="D111" s="31" t="s">
        <v>124</v>
      </c>
    </row>
    <row r="112" spans="2:4">
      <c r="C112" s="27" t="s">
        <v>39</v>
      </c>
      <c r="D112" s="31" t="s">
        <v>121</v>
      </c>
    </row>
    <row r="113" spans="2:4">
      <c r="B113" s="30" t="s">
        <v>123</v>
      </c>
      <c r="C113" s="27" t="s">
        <v>36</v>
      </c>
      <c r="D113" s="31" t="s">
        <v>125</v>
      </c>
    </row>
    <row r="114" spans="2:4">
      <c r="C114" s="27" t="s">
        <v>39</v>
      </c>
      <c r="D114" s="31" t="s">
        <v>121</v>
      </c>
    </row>
    <row r="115" spans="2:4">
      <c r="B115" s="30" t="s">
        <v>126</v>
      </c>
      <c r="C115" s="27" t="s">
        <v>43</v>
      </c>
      <c r="D115" s="31" t="s">
        <v>121</v>
      </c>
    </row>
    <row r="116" spans="2:4">
      <c r="B116" s="30"/>
      <c r="C116" s="27" t="s">
        <v>176</v>
      </c>
      <c r="D116" s="31" t="s">
        <v>124</v>
      </c>
    </row>
    <row r="117" spans="2:4">
      <c r="B117" s="30"/>
      <c r="C117" s="27">
        <v>1.1000000000000001</v>
      </c>
      <c r="D117" s="31" t="s">
        <v>124</v>
      </c>
    </row>
    <row r="118" spans="2:4">
      <c r="C118" s="27">
        <v>24</v>
      </c>
      <c r="D118" s="31" t="s">
        <v>124</v>
      </c>
    </row>
    <row r="119" spans="2:4">
      <c r="B119" s="30" t="s">
        <v>127</v>
      </c>
      <c r="C119" s="27" t="s">
        <v>43</v>
      </c>
      <c r="D119" s="31" t="s">
        <v>121</v>
      </c>
    </row>
    <row r="120" spans="2:4">
      <c r="B120" s="30"/>
      <c r="C120" s="27" t="s">
        <v>176</v>
      </c>
      <c r="D120" s="31" t="s">
        <v>125</v>
      </c>
    </row>
    <row r="121" spans="2:4">
      <c r="B121" s="30"/>
      <c r="C121" s="27">
        <v>1.1000000000000001</v>
      </c>
      <c r="D121" s="31" t="s">
        <v>125</v>
      </c>
    </row>
    <row r="122" spans="2:4">
      <c r="C122" s="27">
        <v>24</v>
      </c>
      <c r="D122" s="31" t="s">
        <v>125</v>
      </c>
    </row>
    <row r="123" spans="2:4">
      <c r="B123" s="28" t="s">
        <v>18</v>
      </c>
    </row>
    <row r="124" spans="2:4">
      <c r="C124" s="20" t="s">
        <v>41</v>
      </c>
      <c r="D124" s="24" t="s">
        <v>128</v>
      </c>
    </row>
    <row r="125" spans="2:4">
      <c r="B125" s="28"/>
      <c r="C125" s="20">
        <v>0.05</v>
      </c>
      <c r="D125" s="24" t="s">
        <v>128</v>
      </c>
    </row>
    <row r="126" spans="2:4">
      <c r="B126" s="28"/>
      <c r="C126" s="20">
        <v>0.3</v>
      </c>
      <c r="D126" s="24" t="s">
        <v>82</v>
      </c>
    </row>
    <row r="127" spans="2:4">
      <c r="B127" s="28"/>
      <c r="C127" s="20">
        <v>1</v>
      </c>
      <c r="D127" s="24" t="s">
        <v>86</v>
      </c>
    </row>
    <row r="128" spans="2:4">
      <c r="B128" s="40"/>
      <c r="C128" s="20">
        <v>2.5</v>
      </c>
      <c r="D128" s="24" t="s">
        <v>85</v>
      </c>
    </row>
    <row r="129" spans="2:4">
      <c r="B129" s="40"/>
      <c r="C129" s="20">
        <v>5</v>
      </c>
      <c r="D129" s="24" t="s">
        <v>88</v>
      </c>
    </row>
    <row r="130" spans="2:4">
      <c r="B130" s="40"/>
      <c r="C130" s="20">
        <v>20</v>
      </c>
      <c r="D130" s="24" t="s">
        <v>90</v>
      </c>
    </row>
    <row r="131" spans="2:4">
      <c r="B131" s="40"/>
      <c r="C131" s="20">
        <v>40</v>
      </c>
      <c r="D131" s="24" t="s">
        <v>92</v>
      </c>
    </row>
    <row r="132" spans="2:4">
      <c r="B132" s="28" t="s">
        <v>129</v>
      </c>
    </row>
    <row r="133" spans="2:4">
      <c r="C133" s="20" t="s">
        <v>38</v>
      </c>
      <c r="D133" s="24" t="s">
        <v>173</v>
      </c>
    </row>
    <row r="134" spans="2:4">
      <c r="B134" s="28"/>
      <c r="C134" s="20">
        <v>5</v>
      </c>
      <c r="D134" s="24" t="s">
        <v>173</v>
      </c>
    </row>
    <row r="135" spans="2:4">
      <c r="B135" s="28"/>
      <c r="C135" s="20">
        <v>75</v>
      </c>
      <c r="D135" s="24" t="s">
        <v>172</v>
      </c>
    </row>
    <row r="136" spans="2:4">
      <c r="B136" s="28"/>
      <c r="C136" s="20">
        <v>80</v>
      </c>
      <c r="D136" s="24" t="s">
        <v>164</v>
      </c>
    </row>
    <row r="137" spans="2:4">
      <c r="B137" s="28"/>
      <c r="C137" s="20">
        <v>85</v>
      </c>
      <c r="D137" s="24" t="s">
        <v>84</v>
      </c>
    </row>
    <row r="138" spans="2:4">
      <c r="B138" s="40"/>
      <c r="C138" s="20">
        <v>90</v>
      </c>
      <c r="D138" s="24" t="s">
        <v>162</v>
      </c>
    </row>
    <row r="139" spans="2:4">
      <c r="B139" s="40"/>
      <c r="C139" s="20">
        <v>95</v>
      </c>
      <c r="D139" s="24" t="s">
        <v>163</v>
      </c>
    </row>
    <row r="140" spans="2:4">
      <c r="B140" s="28" t="s">
        <v>130</v>
      </c>
    </row>
    <row r="141" spans="2:4">
      <c r="C141" s="20" t="s">
        <v>40</v>
      </c>
      <c r="D141" s="24" t="s">
        <v>171</v>
      </c>
    </row>
    <row r="142" spans="2:4">
      <c r="B142" s="28"/>
      <c r="C142" s="20">
        <v>0.01</v>
      </c>
      <c r="D142" s="24" t="s">
        <v>128</v>
      </c>
    </row>
    <row r="143" spans="2:4">
      <c r="B143" s="28"/>
      <c r="C143" s="20">
        <v>0.2</v>
      </c>
      <c r="D143" s="24" t="s">
        <v>82</v>
      </c>
    </row>
    <row r="144" spans="2:4">
      <c r="B144" s="28"/>
      <c r="C144" s="20">
        <v>0.6</v>
      </c>
      <c r="D144" s="24" t="s">
        <v>121</v>
      </c>
    </row>
    <row r="145" spans="2:4">
      <c r="B145" s="40"/>
      <c r="C145" s="20">
        <v>1.1000000000000001</v>
      </c>
      <c r="D145" s="24" t="s">
        <v>88</v>
      </c>
    </row>
    <row r="146" spans="2:4">
      <c r="B146" s="40"/>
      <c r="C146" s="20">
        <v>2</v>
      </c>
      <c r="D146" s="24" t="s">
        <v>90</v>
      </c>
    </row>
    <row r="147" spans="2:4">
      <c r="C147" s="20">
        <v>5</v>
      </c>
      <c r="D147" s="24" t="s">
        <v>118</v>
      </c>
    </row>
    <row r="148" spans="2:4">
      <c r="B148" s="28" t="s">
        <v>168</v>
      </c>
    </row>
    <row r="149" spans="2:4">
      <c r="C149" s="20" t="s">
        <v>38</v>
      </c>
      <c r="D149" s="24" t="s">
        <v>128</v>
      </c>
    </row>
    <row r="150" spans="2:4">
      <c r="B150" s="28"/>
      <c r="C150" s="20">
        <v>5</v>
      </c>
      <c r="D150" s="24" t="s">
        <v>82</v>
      </c>
    </row>
    <row r="151" spans="2:4">
      <c r="B151" s="28"/>
      <c r="C151" s="20">
        <v>30</v>
      </c>
      <c r="D151" s="24" t="s">
        <v>84</v>
      </c>
    </row>
    <row r="152" spans="2:4">
      <c r="B152" s="28"/>
      <c r="C152" s="20">
        <v>50</v>
      </c>
      <c r="D152" s="24" t="s">
        <v>88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workbookViewId="0">
      <selection activeCell="N34" sqref="N34"/>
    </sheetView>
  </sheetViews>
  <sheetFormatPr defaultRowHeight="15"/>
  <sheetData>
    <row r="1" spans="1:13" ht="15.75" thickBot="1">
      <c r="A1" s="80">
        <v>1</v>
      </c>
      <c r="B1" s="43"/>
      <c r="C1" s="43"/>
      <c r="D1" s="43"/>
      <c r="F1" s="51"/>
      <c r="G1" s="51" t="s">
        <v>104</v>
      </c>
      <c r="H1" s="51" t="s">
        <v>105</v>
      </c>
      <c r="I1" s="51"/>
      <c r="J1" s="51"/>
      <c r="K1" s="51"/>
      <c r="L1" s="51" t="s">
        <v>107</v>
      </c>
      <c r="M1" s="51"/>
    </row>
    <row r="2" spans="1:13" ht="16.5" thickBot="1">
      <c r="A2" s="43"/>
      <c r="B2" s="46" t="s">
        <v>113</v>
      </c>
      <c r="C2" s="46" t="s">
        <v>114</v>
      </c>
      <c r="D2" s="43"/>
      <c r="F2" s="53">
        <v>5</v>
      </c>
      <c r="G2" s="51">
        <v>0.3</v>
      </c>
      <c r="H2" s="52">
        <v>5</v>
      </c>
      <c r="I2" s="52">
        <v>0.7</v>
      </c>
      <c r="J2" s="51"/>
      <c r="K2" s="51"/>
      <c r="L2" s="51">
        <v>-3</v>
      </c>
      <c r="M2" s="51" t="s">
        <v>115</v>
      </c>
    </row>
    <row r="3" spans="1:13">
      <c r="A3" s="42" t="s">
        <v>102</v>
      </c>
      <c r="B3" s="49">
        <f>'R-ALL'!D8</f>
        <v>0</v>
      </c>
      <c r="C3" s="47"/>
      <c r="D3" s="43"/>
      <c r="F3" s="53">
        <v>7.8571428571428577</v>
      </c>
      <c r="G3" s="51">
        <v>0.4</v>
      </c>
      <c r="H3" s="52">
        <v>7.8571428571428577</v>
      </c>
      <c r="I3" s="52">
        <v>0.8</v>
      </c>
      <c r="J3" s="51"/>
      <c r="K3" s="51"/>
      <c r="L3" s="51">
        <v>-0.6</v>
      </c>
      <c r="M3" s="51" t="s">
        <v>115</v>
      </c>
    </row>
    <row r="4" spans="1:13">
      <c r="A4" s="42" t="s">
        <v>6</v>
      </c>
      <c r="B4" s="49">
        <f>'R-ALL'!D10</f>
        <v>0</v>
      </c>
      <c r="C4" s="45" t="e">
        <f>VLOOKUP(B4,F2:G25,2)</f>
        <v>#N/A</v>
      </c>
      <c r="D4" s="43"/>
      <c r="F4" s="53">
        <v>10.714285714285715</v>
      </c>
      <c r="G4" s="51">
        <v>0.5</v>
      </c>
      <c r="H4" s="52">
        <v>10.714285714285715</v>
      </c>
      <c r="I4" s="52">
        <v>0.9</v>
      </c>
      <c r="J4" s="51"/>
      <c r="K4" s="51"/>
      <c r="L4" s="51">
        <v>-0.5</v>
      </c>
      <c r="M4" s="51" t="s">
        <v>116</v>
      </c>
    </row>
    <row r="5" spans="1:13" ht="15.75" thickBot="1">
      <c r="A5" s="44" t="s">
        <v>5</v>
      </c>
      <c r="B5" s="50">
        <f>'R-ALL'!D9</f>
        <v>0</v>
      </c>
      <c r="C5" s="54" t="e">
        <f>VLOOKUP(B5,H2:I25,2)</f>
        <v>#N/A</v>
      </c>
      <c r="D5" s="43"/>
      <c r="F5" s="53">
        <v>13.571428571428573</v>
      </c>
      <c r="G5" s="51">
        <v>0.6</v>
      </c>
      <c r="H5" s="52">
        <v>13.571428571428573</v>
      </c>
      <c r="I5" s="52">
        <v>1</v>
      </c>
      <c r="J5" s="51"/>
      <c r="K5" s="51"/>
      <c r="L5" s="51">
        <v>0.5</v>
      </c>
      <c r="M5" s="51" t="s">
        <v>116</v>
      </c>
    </row>
    <row r="6" spans="1:13" ht="18.75">
      <c r="A6" s="48" t="s">
        <v>107</v>
      </c>
      <c r="B6" s="48" t="e">
        <f>+B3+0.5+C4+C5-12.1</f>
        <v>#N/A</v>
      </c>
      <c r="C6" s="43"/>
      <c r="D6" s="43"/>
      <c r="F6" s="53">
        <v>16.428571428571431</v>
      </c>
      <c r="G6" s="51">
        <v>0.7</v>
      </c>
      <c r="H6" s="52">
        <v>16.428571428571431</v>
      </c>
      <c r="I6" s="52">
        <v>1.1000000000000001</v>
      </c>
      <c r="J6" s="51"/>
      <c r="K6" s="51"/>
      <c r="L6" s="51">
        <v>0.6</v>
      </c>
      <c r="M6" s="51" t="s">
        <v>117</v>
      </c>
    </row>
    <row r="7" spans="1:13">
      <c r="A7" s="43"/>
      <c r="B7" s="54" t="e">
        <f>VLOOKUP(B6,L2:M6,2)</f>
        <v>#N/A</v>
      </c>
      <c r="C7" s="43"/>
      <c r="D7" s="43"/>
      <c r="F7" s="53">
        <v>19.285714285714288</v>
      </c>
      <c r="G7" s="51">
        <v>0.8</v>
      </c>
      <c r="H7" s="52">
        <v>19.285714285714288</v>
      </c>
      <c r="I7" s="52">
        <v>1.2</v>
      </c>
      <c r="J7" s="51"/>
      <c r="K7" s="51"/>
      <c r="L7" s="51"/>
      <c r="M7" s="51"/>
    </row>
    <row r="8" spans="1:13">
      <c r="A8" s="43"/>
      <c r="B8" s="43"/>
      <c r="C8" s="43"/>
      <c r="D8" s="43"/>
      <c r="F8" s="53">
        <v>22.142857142857146</v>
      </c>
      <c r="G8" s="51">
        <v>0.9</v>
      </c>
      <c r="H8" s="52">
        <v>22.142857142857146</v>
      </c>
      <c r="I8" s="52">
        <v>1.3</v>
      </c>
      <c r="J8" s="51"/>
      <c r="K8" s="51"/>
      <c r="L8" s="51"/>
      <c r="M8" s="51"/>
    </row>
    <row r="9" spans="1:13" ht="15.75" thickBot="1">
      <c r="A9" s="80"/>
      <c r="B9" s="43"/>
      <c r="C9" s="43"/>
      <c r="D9" s="43"/>
      <c r="F9" s="53">
        <v>25</v>
      </c>
      <c r="G9" s="51">
        <v>1</v>
      </c>
      <c r="H9" s="52">
        <v>25</v>
      </c>
      <c r="I9" s="52">
        <v>1.4</v>
      </c>
      <c r="J9" s="51"/>
      <c r="K9" s="51"/>
      <c r="L9" s="51"/>
      <c r="M9" s="51"/>
    </row>
    <row r="10" spans="1:13" ht="16.5" thickBot="1">
      <c r="A10" s="43"/>
      <c r="B10" s="46"/>
      <c r="C10" s="46"/>
      <c r="D10" s="43"/>
      <c r="F10" s="53">
        <v>33.333333333333336</v>
      </c>
      <c r="G10" s="51">
        <v>1.1000000000000001</v>
      </c>
      <c r="H10" s="52">
        <v>33.33</v>
      </c>
      <c r="I10" s="52">
        <v>1.5</v>
      </c>
      <c r="J10" s="51"/>
      <c r="K10" s="51"/>
      <c r="L10" s="51"/>
      <c r="M10" s="51"/>
    </row>
    <row r="11" spans="1:13">
      <c r="A11" s="51"/>
      <c r="B11" s="49"/>
      <c r="C11" s="47"/>
      <c r="D11" s="43"/>
      <c r="F11" s="53">
        <v>41.666666666666671</v>
      </c>
      <c r="G11" s="51">
        <v>1.2</v>
      </c>
      <c r="H11" s="52">
        <v>41.66</v>
      </c>
      <c r="I11" s="52">
        <v>1.6</v>
      </c>
      <c r="J11" s="51"/>
      <c r="K11" s="51"/>
      <c r="L11" s="51"/>
      <c r="M11" s="51"/>
    </row>
    <row r="12" spans="1:13">
      <c r="A12" s="51"/>
      <c r="B12" s="49"/>
      <c r="C12" s="54"/>
      <c r="D12" s="43"/>
      <c r="F12" s="53">
        <v>50</v>
      </c>
      <c r="G12" s="51">
        <v>1.3</v>
      </c>
      <c r="H12" s="52">
        <v>50</v>
      </c>
      <c r="I12" s="52">
        <v>1.7</v>
      </c>
      <c r="J12" s="51"/>
      <c r="K12" s="51"/>
      <c r="L12" s="51"/>
      <c r="M12" s="51"/>
    </row>
    <row r="13" spans="1:13" ht="15.75" thickBot="1">
      <c r="A13" s="44"/>
      <c r="B13" s="50"/>
      <c r="C13" s="54"/>
      <c r="D13" s="43"/>
      <c r="F13" s="53">
        <v>62.5</v>
      </c>
      <c r="G13" s="51">
        <v>1.4</v>
      </c>
      <c r="H13" s="52">
        <v>62.5</v>
      </c>
      <c r="I13" s="52">
        <v>1.8</v>
      </c>
      <c r="J13" s="51"/>
      <c r="K13" s="51"/>
      <c r="L13" s="51"/>
      <c r="M13" s="51"/>
    </row>
    <row r="14" spans="1:13" ht="18.75">
      <c r="A14" s="48"/>
      <c r="B14" s="48"/>
      <c r="C14" s="43"/>
      <c r="D14" s="43"/>
      <c r="F14" s="53">
        <v>75</v>
      </c>
      <c r="G14" s="51">
        <v>1.5</v>
      </c>
      <c r="H14" s="52">
        <v>75</v>
      </c>
      <c r="I14" s="52">
        <v>1.9</v>
      </c>
      <c r="J14" s="51"/>
      <c r="K14" s="51"/>
      <c r="L14" s="51"/>
      <c r="M14" s="51"/>
    </row>
    <row r="15" spans="1:13">
      <c r="A15" s="43"/>
      <c r="B15" s="54"/>
      <c r="C15" s="43"/>
      <c r="D15" s="43"/>
      <c r="F15" s="53">
        <v>100</v>
      </c>
      <c r="G15" s="51">
        <v>1.6</v>
      </c>
      <c r="H15" s="52">
        <v>100</v>
      </c>
      <c r="I15" s="52">
        <v>2</v>
      </c>
      <c r="J15" s="51"/>
      <c r="K15" s="51"/>
      <c r="L15" s="51"/>
      <c r="M15" s="51"/>
    </row>
    <row r="16" spans="1:13">
      <c r="A16" s="43"/>
      <c r="B16" s="43"/>
      <c r="C16" s="43"/>
      <c r="D16" s="43"/>
      <c r="F16" s="53">
        <v>125</v>
      </c>
      <c r="G16" s="51">
        <v>1.7</v>
      </c>
      <c r="H16" s="52">
        <v>125</v>
      </c>
      <c r="I16" s="52">
        <v>2.1</v>
      </c>
      <c r="J16" s="51"/>
      <c r="K16" s="51"/>
      <c r="L16" s="51"/>
      <c r="M16" s="51"/>
    </row>
    <row r="17" spans="1:9" ht="15.75" thickBot="1">
      <c r="A17" s="80"/>
      <c r="B17" s="43"/>
      <c r="C17" s="43"/>
      <c r="D17" s="43"/>
      <c r="F17" s="53">
        <v>150</v>
      </c>
      <c r="G17" s="51">
        <v>1.8</v>
      </c>
      <c r="H17" s="52">
        <v>150</v>
      </c>
      <c r="I17" s="52">
        <v>2.2000000000000002</v>
      </c>
    </row>
    <row r="18" spans="1:9" ht="16.5" thickBot="1">
      <c r="A18" s="43"/>
      <c r="B18" s="46"/>
      <c r="C18" s="46"/>
      <c r="D18" s="43"/>
      <c r="F18" s="53">
        <v>200</v>
      </c>
      <c r="G18" s="51">
        <v>1.9</v>
      </c>
      <c r="H18" s="52">
        <v>200</v>
      </c>
      <c r="I18" s="52">
        <v>2.2999999999999998</v>
      </c>
    </row>
    <row r="19" spans="1:9">
      <c r="A19" s="51"/>
      <c r="B19" s="49"/>
      <c r="C19" s="47"/>
      <c r="D19" s="43"/>
      <c r="F19" s="53">
        <v>250</v>
      </c>
      <c r="G19" s="51">
        <v>2</v>
      </c>
      <c r="H19" s="52">
        <v>250</v>
      </c>
      <c r="I19" s="52">
        <v>2.4</v>
      </c>
    </row>
    <row r="20" spans="1:9">
      <c r="A20" s="51"/>
      <c r="B20" s="49"/>
      <c r="C20" s="54"/>
      <c r="D20" s="43"/>
      <c r="F20" s="53">
        <v>300</v>
      </c>
      <c r="G20" s="51">
        <v>2.1</v>
      </c>
      <c r="H20" s="52">
        <v>300</v>
      </c>
      <c r="I20" s="52">
        <v>2.5</v>
      </c>
    </row>
    <row r="21" spans="1:9" ht="15.75" thickBot="1">
      <c r="A21" s="44"/>
      <c r="B21" s="50"/>
      <c r="C21" s="54"/>
      <c r="D21" s="43"/>
      <c r="F21" s="53">
        <v>400</v>
      </c>
      <c r="G21" s="51">
        <v>2.2000000000000002</v>
      </c>
      <c r="H21" s="52">
        <v>400</v>
      </c>
      <c r="I21" s="52">
        <v>2.6</v>
      </c>
    </row>
    <row r="22" spans="1:9" ht="18.75">
      <c r="A22" s="48"/>
      <c r="B22" s="48"/>
      <c r="C22" s="43"/>
      <c r="D22" s="43"/>
      <c r="F22" s="53">
        <v>533.33333333333337</v>
      </c>
      <c r="G22" s="51">
        <v>2.2999999999999998</v>
      </c>
      <c r="H22" s="52">
        <v>533.33000000000004</v>
      </c>
      <c r="I22" s="52">
        <v>2.7</v>
      </c>
    </row>
    <row r="23" spans="1:9">
      <c r="A23" s="43"/>
      <c r="B23" s="54"/>
      <c r="C23" s="43"/>
      <c r="D23" s="43"/>
      <c r="F23" s="53">
        <v>666.66666666666674</v>
      </c>
      <c r="G23" s="51">
        <v>2.4</v>
      </c>
      <c r="H23" s="52">
        <v>666.66000000000008</v>
      </c>
      <c r="I23" s="52">
        <v>2.8</v>
      </c>
    </row>
    <row r="24" spans="1:9">
      <c r="A24" s="43"/>
      <c r="B24" s="43"/>
      <c r="C24" s="43"/>
      <c r="D24" s="43"/>
      <c r="F24" s="53">
        <v>800</v>
      </c>
      <c r="G24" s="51">
        <v>2.5</v>
      </c>
      <c r="H24" s="52">
        <v>800</v>
      </c>
      <c r="I24" s="52">
        <v>2.9</v>
      </c>
    </row>
    <row r="25" spans="1:9" ht="15.75" thickBot="1">
      <c r="A25" s="80"/>
      <c r="B25" s="43"/>
      <c r="C25" s="43"/>
      <c r="D25" s="43"/>
      <c r="F25" s="53">
        <v>1000</v>
      </c>
      <c r="G25" s="51">
        <v>2.6</v>
      </c>
      <c r="H25" s="52">
        <v>1000</v>
      </c>
      <c r="I25" s="52">
        <v>3</v>
      </c>
    </row>
    <row r="26" spans="1:9" ht="16.5" thickBot="1">
      <c r="A26" s="43"/>
      <c r="B26" s="46"/>
      <c r="C26" s="46"/>
      <c r="D26" s="43"/>
    </row>
    <row r="27" spans="1:9">
      <c r="A27" s="51"/>
      <c r="B27" s="49"/>
      <c r="C27" s="47"/>
      <c r="D27" s="43"/>
    </row>
    <row r="28" spans="1:9">
      <c r="A28" s="51"/>
      <c r="B28" s="49"/>
      <c r="C28" s="54"/>
      <c r="D28" s="43"/>
    </row>
    <row r="29" spans="1:9" ht="15.75" thickBot="1">
      <c r="A29" s="44"/>
      <c r="B29" s="50"/>
      <c r="C29" s="54"/>
      <c r="D29" s="43"/>
    </row>
    <row r="30" spans="1:9" ht="18.75">
      <c r="A30" s="48"/>
      <c r="B30" s="48"/>
      <c r="C30" s="43"/>
      <c r="D30" s="43"/>
    </row>
    <row r="31" spans="1:9">
      <c r="A31" s="43"/>
      <c r="B31" s="54"/>
      <c r="C31" s="43"/>
      <c r="D31" s="43"/>
    </row>
    <row r="32" spans="1:9">
      <c r="A32" s="43"/>
      <c r="B32" s="43"/>
      <c r="C32" s="43"/>
      <c r="D32" s="43"/>
    </row>
    <row r="33" spans="1:12" ht="15.75" thickBot="1">
      <c r="A33" s="80"/>
      <c r="B33" s="43"/>
      <c r="C33" s="43"/>
      <c r="D33" s="43"/>
      <c r="E33" s="80"/>
      <c r="F33" s="43"/>
      <c r="G33" s="43"/>
      <c r="H33" s="43"/>
      <c r="I33" s="80"/>
      <c r="J33" s="43"/>
      <c r="K33" s="43"/>
      <c r="L33" s="43"/>
    </row>
    <row r="34" spans="1:12" ht="16.5" thickBot="1">
      <c r="A34" s="43"/>
      <c r="B34" s="46"/>
      <c r="C34" s="46"/>
      <c r="D34" s="43"/>
      <c r="E34" s="43"/>
      <c r="F34" s="46"/>
      <c r="G34" s="46"/>
      <c r="H34" s="43"/>
      <c r="I34" s="43"/>
      <c r="J34" s="46"/>
      <c r="K34" s="46"/>
      <c r="L34" s="43"/>
    </row>
    <row r="35" spans="1:12">
      <c r="A35" s="51"/>
      <c r="B35" s="49"/>
      <c r="C35" s="47"/>
      <c r="D35" s="43"/>
      <c r="E35" s="51"/>
      <c r="F35" s="49"/>
      <c r="G35" s="47"/>
      <c r="H35" s="43"/>
      <c r="I35" s="51"/>
      <c r="J35" s="49"/>
      <c r="K35" s="47"/>
      <c r="L35" s="43"/>
    </row>
    <row r="36" spans="1:12">
      <c r="A36" s="51"/>
      <c r="B36" s="49"/>
      <c r="C36" s="54"/>
      <c r="D36" s="43"/>
      <c r="E36" s="51"/>
      <c r="F36" s="49"/>
      <c r="G36" s="54"/>
      <c r="H36" s="43"/>
      <c r="I36" s="51"/>
      <c r="J36" s="49"/>
      <c r="K36" s="54"/>
      <c r="L36" s="43"/>
    </row>
    <row r="37" spans="1:12" ht="15.75" thickBot="1">
      <c r="A37" s="44"/>
      <c r="B37" s="50"/>
      <c r="C37" s="54"/>
      <c r="D37" s="43"/>
      <c r="E37" s="44"/>
      <c r="F37" s="50"/>
      <c r="G37" s="54"/>
      <c r="H37" s="43"/>
      <c r="I37" s="44"/>
      <c r="J37" s="50"/>
      <c r="K37" s="54"/>
      <c r="L37" s="43"/>
    </row>
    <row r="38" spans="1:12" ht="18.75">
      <c r="A38" s="48"/>
      <c r="B38" s="48"/>
      <c r="C38" s="43"/>
      <c r="D38" s="43"/>
      <c r="E38" s="48"/>
      <c r="F38" s="48"/>
      <c r="G38" s="43"/>
      <c r="H38" s="43"/>
      <c r="I38" s="48"/>
      <c r="J38" s="48"/>
      <c r="K38" s="43"/>
      <c r="L38" s="43"/>
    </row>
    <row r="39" spans="1:12">
      <c r="A39" s="43"/>
      <c r="B39" s="54"/>
      <c r="C39" s="43"/>
      <c r="D39" s="43"/>
      <c r="E39" s="43"/>
      <c r="F39" s="54"/>
      <c r="G39" s="43"/>
      <c r="H39" s="43"/>
      <c r="I39" s="43"/>
      <c r="J39" s="54"/>
      <c r="K39" s="43"/>
      <c r="L39" s="43"/>
    </row>
    <row r="40" spans="1:12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0"/>
  <sheetViews>
    <sheetView view="pageLayout" zoomScale="130" zoomScaleNormal="110" zoomScalePageLayoutView="130" workbookViewId="0">
      <selection activeCell="B3" sqref="B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156</v>
      </c>
      <c r="J3" s="69" t="s">
        <v>192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43000</v>
      </c>
    </row>
    <row r="5" spans="1:11">
      <c r="B5" s="9" t="s">
        <v>138</v>
      </c>
      <c r="C5" s="78" t="s">
        <v>139</v>
      </c>
      <c r="F5" s="8"/>
      <c r="G5" s="8"/>
      <c r="H5" s="9" t="s">
        <v>57</v>
      </c>
      <c r="J5" s="70">
        <f ca="1">TODAY()</f>
        <v>43000</v>
      </c>
    </row>
    <row r="6" spans="1:11">
      <c r="A6" s="77"/>
      <c r="B6" s="73"/>
      <c r="C6" s="74"/>
      <c r="D6" s="75"/>
      <c r="E6" s="74"/>
      <c r="F6" s="74"/>
      <c r="G6" s="74"/>
      <c r="H6" s="76"/>
      <c r="I6" s="74"/>
      <c r="J6" s="74"/>
    </row>
    <row r="7" spans="1:11">
      <c r="A7" s="4"/>
      <c r="B7" s="71" t="s">
        <v>1</v>
      </c>
      <c r="C7" s="72" t="s">
        <v>2</v>
      </c>
      <c r="D7" s="72" t="s">
        <v>62</v>
      </c>
      <c r="E7" s="72" t="s">
        <v>63</v>
      </c>
      <c r="F7" s="72" t="s">
        <v>64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65</v>
      </c>
      <c r="F8" s="11" t="s">
        <v>23</v>
      </c>
      <c r="G8" s="11" t="e">
        <f>VLOOKUP(D8,Lookup!C3:D7,2)</f>
        <v>#N/A</v>
      </c>
      <c r="H8" s="99"/>
      <c r="I8" s="100"/>
      <c r="J8" s="101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9"/>
      <c r="I9" s="100"/>
      <c r="J9" s="101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66</v>
      </c>
      <c r="F10" s="11" t="s">
        <v>23</v>
      </c>
      <c r="G10" s="11" t="e">
        <f>VLOOKUP(D10,Lookup!C27:D33,2)</f>
        <v>#N/A</v>
      </c>
      <c r="H10" s="99"/>
      <c r="I10" s="100"/>
      <c r="J10" s="101"/>
      <c r="K10" s="5"/>
    </row>
    <row r="11" spans="1:11">
      <c r="A11" s="4"/>
      <c r="B11" s="10" t="s">
        <v>14</v>
      </c>
      <c r="C11" s="10" t="s">
        <v>53</v>
      </c>
      <c r="D11" s="15">
        <f>2*(D9-(5*10^(D8-10)))/(1+(0.94*10^(D8-10)))*10^(6-D8)</f>
        <v>-9.9999999990600013E-4</v>
      </c>
      <c r="E11" s="11" t="s">
        <v>23</v>
      </c>
      <c r="F11" s="11" t="s">
        <v>23</v>
      </c>
      <c r="G11" s="11" t="e">
        <f>VLOOKUP(D11,Lookup!C96:D101,2)</f>
        <v>#N/A</v>
      </c>
      <c r="H11" s="99" t="s">
        <v>158</v>
      </c>
      <c r="I11" s="100"/>
      <c r="J11" s="101"/>
      <c r="K11" s="5"/>
    </row>
    <row r="12" spans="1:11">
      <c r="A12" s="4"/>
      <c r="B12" s="10" t="s">
        <v>119</v>
      </c>
      <c r="C12" s="11" t="s">
        <v>23</v>
      </c>
      <c r="D12" s="14" t="e">
        <f>+D8+0.5+VLOOKUP(D9,LSI!$F$2:$G$25,2)+VLOOKUP(D10,LSI!$H$2:$I$25,2)-12.1</f>
        <v>#N/A</v>
      </c>
      <c r="E12" s="11" t="s">
        <v>23</v>
      </c>
      <c r="F12" s="11" t="s">
        <v>23</v>
      </c>
      <c r="G12" s="11" t="e">
        <f>VLOOKUP(D12,Lookup!C103:D107,2)</f>
        <v>#N/A</v>
      </c>
      <c r="H12" s="99" t="s">
        <v>158</v>
      </c>
      <c r="I12" s="100"/>
      <c r="J12" s="101"/>
      <c r="K12" s="5"/>
    </row>
    <row r="13" spans="1:11">
      <c r="A13" s="4"/>
      <c r="B13" s="10" t="s">
        <v>9</v>
      </c>
      <c r="C13" s="10" t="s">
        <v>54</v>
      </c>
      <c r="D13" s="15"/>
      <c r="E13" s="11" t="s">
        <v>23</v>
      </c>
      <c r="F13" s="11" t="s">
        <v>23</v>
      </c>
      <c r="G13" s="11" t="e">
        <f>VLOOKUP(D13,Lookup!C43:D50,2)</f>
        <v>#N/A</v>
      </c>
      <c r="H13" s="99"/>
      <c r="I13" s="100"/>
      <c r="J13" s="101"/>
      <c r="K13" s="5"/>
    </row>
    <row r="14" spans="1:11">
      <c r="A14" s="4"/>
      <c r="B14" s="10" t="s">
        <v>10</v>
      </c>
      <c r="C14" s="10" t="s">
        <v>24</v>
      </c>
      <c r="D14" s="11"/>
      <c r="E14" s="11" t="s">
        <v>67</v>
      </c>
      <c r="F14" s="11" t="s">
        <v>23</v>
      </c>
      <c r="G14" s="11" t="e">
        <f>VLOOKUP(D14,Lookup!C52:D59,2)</f>
        <v>#N/A</v>
      </c>
      <c r="H14" s="99"/>
      <c r="I14" s="100"/>
      <c r="J14" s="101"/>
      <c r="K14" s="5"/>
    </row>
    <row r="15" spans="1:11">
      <c r="A15" s="4"/>
      <c r="B15" s="10" t="s">
        <v>11</v>
      </c>
      <c r="C15" s="10" t="s">
        <v>24</v>
      </c>
      <c r="D15" s="11"/>
      <c r="E15" s="11" t="s">
        <v>68</v>
      </c>
      <c r="F15" s="11">
        <v>0.4</v>
      </c>
      <c r="G15" s="11" t="e">
        <f>VLOOKUP(D15,Lookup!C61:D65,2)</f>
        <v>#N/A</v>
      </c>
      <c r="H15" s="99" t="s">
        <v>69</v>
      </c>
      <c r="I15" s="100"/>
      <c r="J15" s="101"/>
      <c r="K15" s="5"/>
    </row>
    <row r="16" spans="1:11">
      <c r="A16" s="4"/>
      <c r="B16" s="10" t="s">
        <v>4</v>
      </c>
      <c r="C16" s="10" t="s">
        <v>24</v>
      </c>
      <c r="D16" s="15"/>
      <c r="E16" s="11" t="s">
        <v>70</v>
      </c>
      <c r="F16" s="11" t="s">
        <v>23</v>
      </c>
      <c r="G16" s="11" t="e">
        <f>VLOOKUP(D16,Lookup!C9:D16,2)</f>
        <v>#N/A</v>
      </c>
      <c r="H16" s="99" t="s">
        <v>158</v>
      </c>
      <c r="I16" s="100"/>
      <c r="J16" s="101"/>
      <c r="K16" s="5"/>
    </row>
    <row r="17" spans="1:11">
      <c r="A17" s="4"/>
      <c r="B17" s="10" t="s">
        <v>18</v>
      </c>
      <c r="C17" s="10" t="s">
        <v>25</v>
      </c>
      <c r="D17" s="14"/>
      <c r="E17" s="11" t="s">
        <v>72</v>
      </c>
      <c r="F17" s="11" t="s">
        <v>23</v>
      </c>
      <c r="G17" s="11" t="e">
        <f>VLOOKUP(D17,Lookup!C124:D131,2)</f>
        <v>#N/A</v>
      </c>
      <c r="H17" s="99"/>
      <c r="I17" s="100"/>
      <c r="J17" s="101"/>
      <c r="K17" s="5"/>
    </row>
    <row r="18" spans="1:11">
      <c r="A18" s="4"/>
      <c r="B18" s="10" t="s">
        <v>19</v>
      </c>
      <c r="C18" s="10" t="s">
        <v>55</v>
      </c>
      <c r="D18" s="14"/>
      <c r="E18" s="11" t="s">
        <v>23</v>
      </c>
      <c r="F18" s="11" t="s">
        <v>23</v>
      </c>
      <c r="G18" s="11" t="e">
        <f>VLOOKUP(D18,Lookup!C133:D139,2)</f>
        <v>#N/A</v>
      </c>
      <c r="H18" s="99"/>
      <c r="I18" s="100"/>
      <c r="J18" s="101"/>
      <c r="K18" s="5"/>
    </row>
    <row r="19" spans="1:11">
      <c r="A19" s="4"/>
      <c r="B19" s="66"/>
      <c r="C19" s="66"/>
      <c r="D19" s="67"/>
      <c r="E19" s="68"/>
      <c r="F19" s="68"/>
      <c r="G19" s="68"/>
      <c r="H19" s="65"/>
      <c r="I19" s="65"/>
      <c r="J19" s="65"/>
      <c r="K19" s="5"/>
    </row>
    <row r="20" spans="1:11">
      <c r="A20" s="4"/>
      <c r="B20" s="55" t="s">
        <v>148</v>
      </c>
      <c r="C20" s="4"/>
      <c r="D20" s="4"/>
      <c r="E20" s="4"/>
      <c r="F20" s="4"/>
      <c r="G20" s="4"/>
      <c r="H20" s="4"/>
      <c r="I20" s="4"/>
      <c r="J20" s="4"/>
      <c r="K20" s="5"/>
    </row>
    <row r="21" spans="1:11">
      <c r="A21" s="4"/>
      <c r="B21" s="84" t="s">
        <v>170</v>
      </c>
      <c r="C21" s="65"/>
      <c r="K21" s="5"/>
    </row>
    <row r="22" spans="1:11">
      <c r="A22" s="4"/>
      <c r="B22" s="65" t="s">
        <v>147</v>
      </c>
      <c r="K22" s="5"/>
    </row>
    <row r="23" spans="1:11">
      <c r="A23" s="4"/>
      <c r="B23" s="65" t="s">
        <v>200</v>
      </c>
      <c r="K23" s="5"/>
    </row>
    <row r="24" spans="1:11">
      <c r="A24" s="4"/>
      <c r="B24" s="65" t="s">
        <v>150</v>
      </c>
      <c r="K24" s="5"/>
    </row>
    <row r="25" spans="1:11">
      <c r="A25" s="4"/>
      <c r="B25" s="65" t="s">
        <v>153</v>
      </c>
      <c r="C25" s="65"/>
      <c r="K25" s="5"/>
    </row>
    <row r="26" spans="1:11">
      <c r="A26" s="4"/>
      <c r="B26" s="65"/>
      <c r="C26" s="65"/>
      <c r="K26" s="5"/>
    </row>
    <row r="27" spans="1:11">
      <c r="A27" s="4"/>
      <c r="B27" s="61" t="s">
        <v>63</v>
      </c>
      <c r="C27" s="62" t="s">
        <v>132</v>
      </c>
      <c r="D27" s="63"/>
      <c r="E27" s="63"/>
      <c r="F27" s="63"/>
      <c r="G27" s="63"/>
      <c r="H27" s="63"/>
      <c r="I27" s="63"/>
      <c r="J27" s="63"/>
      <c r="K27" s="5"/>
    </row>
    <row r="28" spans="1:11">
      <c r="A28" s="4"/>
      <c r="B28" s="55" t="s">
        <v>64</v>
      </c>
      <c r="C28" s="98" t="s">
        <v>133</v>
      </c>
      <c r="D28" s="98"/>
      <c r="E28" s="98"/>
      <c r="F28" s="98"/>
      <c r="G28" s="98"/>
      <c r="H28" s="98"/>
      <c r="I28" s="98"/>
      <c r="J28" s="98"/>
      <c r="K28" s="5"/>
    </row>
    <row r="29" spans="1:11">
      <c r="A29" s="4"/>
      <c r="B29" s="55" t="s">
        <v>24</v>
      </c>
      <c r="C29" s="97" t="s">
        <v>134</v>
      </c>
      <c r="D29" s="98"/>
      <c r="E29" s="98"/>
      <c r="F29" s="98"/>
      <c r="G29" s="98"/>
      <c r="H29" s="98"/>
      <c r="I29" s="98"/>
      <c r="J29" s="98"/>
      <c r="K29" s="5"/>
    </row>
    <row r="30" spans="1:11">
      <c r="A30" s="4"/>
      <c r="B30" s="55"/>
      <c r="C30" s="85"/>
      <c r="D30" s="86"/>
      <c r="E30" s="86"/>
      <c r="F30" s="86"/>
      <c r="G30" s="86"/>
      <c r="H30" s="86"/>
      <c r="I30" s="86"/>
      <c r="J30" s="86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131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60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154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201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4">
    <mergeCell ref="C28:J28"/>
    <mergeCell ref="C29:J29"/>
    <mergeCell ref="H18:J18"/>
    <mergeCell ref="H16:J16"/>
    <mergeCell ref="H17:J17"/>
    <mergeCell ref="H13:J13"/>
    <mergeCell ref="H14:J14"/>
    <mergeCell ref="H15:J15"/>
    <mergeCell ref="G7:J7"/>
    <mergeCell ref="H8:J8"/>
    <mergeCell ref="H10:J10"/>
    <mergeCell ref="H9:J9"/>
    <mergeCell ref="H11:J11"/>
    <mergeCell ref="H12:J12"/>
  </mergeCells>
  <conditionalFormatting sqref="G8 G10 G13:G19">
    <cfRule type="cellIs" dxfId="17" priority="5" operator="equal">
      <formula>"Above MAV"</formula>
    </cfRule>
    <cfRule type="cellIs" dxfId="16" priority="6" operator="equal">
      <formula>"ALERT"</formula>
    </cfRule>
  </conditionalFormatting>
  <conditionalFormatting sqref="G9">
    <cfRule type="cellIs" dxfId="15" priority="3" operator="equal">
      <formula>"Above MAV"</formula>
    </cfRule>
    <cfRule type="cellIs" dxfId="14" priority="4" operator="equal">
      <formula>"ALERT"</formula>
    </cfRule>
  </conditionalFormatting>
  <conditionalFormatting sqref="G11:G12">
    <cfRule type="cellIs" dxfId="13" priority="1" operator="equal">
      <formula>"Above MAV"</formula>
    </cfRule>
    <cfRule type="cellIs" dxfId="12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Data!$A$50:$A$52</xm:f>
          </x14:formula1>
          <xm:sqref>B24</xm:sqref>
        </x14:dataValidation>
        <x14:dataValidation type="list" allowBlank="1" showInputMessage="1" showErrorMessage="1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8"/>
  <sheetViews>
    <sheetView tabSelected="1" view="pageLayout" zoomScale="130" zoomScaleNormal="110" zoomScalePageLayoutView="130" workbookViewId="0">
      <selection activeCell="K3" sqref="K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207</v>
      </c>
      <c r="F3" s="8"/>
      <c r="G3" s="8"/>
      <c r="H3" s="9" t="s">
        <v>156</v>
      </c>
      <c r="J3" s="69" t="s">
        <v>206</v>
      </c>
    </row>
    <row r="4" spans="1:11" ht="15.75">
      <c r="B4" s="3" t="s">
        <v>205</v>
      </c>
      <c r="F4" s="8"/>
      <c r="G4" s="8"/>
      <c r="H4" s="9" t="s">
        <v>56</v>
      </c>
      <c r="J4" s="70">
        <v>42985</v>
      </c>
    </row>
    <row r="5" spans="1:11">
      <c r="B5" s="9" t="s">
        <v>138</v>
      </c>
      <c r="C5" s="78" t="s">
        <v>140</v>
      </c>
      <c r="F5" s="8"/>
      <c r="G5" s="8"/>
      <c r="H5" s="9" t="s">
        <v>57</v>
      </c>
      <c r="J5" s="70">
        <f ca="1">TODAY()</f>
        <v>43000</v>
      </c>
    </row>
    <row r="6" spans="1:11">
      <c r="A6" s="4"/>
      <c r="B6" s="4"/>
      <c r="C6" s="8"/>
      <c r="D6" s="8">
        <v>1</v>
      </c>
      <c r="E6" s="8">
        <v>2</v>
      </c>
      <c r="F6" s="8">
        <v>3</v>
      </c>
      <c r="G6" s="8">
        <v>4</v>
      </c>
      <c r="H6" s="68"/>
      <c r="I6" s="68"/>
      <c r="J6" s="68"/>
      <c r="K6" s="5"/>
    </row>
    <row r="7" spans="1:11">
      <c r="A7" s="4"/>
      <c r="B7" s="71" t="s">
        <v>1</v>
      </c>
      <c r="C7" s="72" t="s">
        <v>2</v>
      </c>
      <c r="D7" s="72" t="s">
        <v>136</v>
      </c>
      <c r="E7" s="72" t="s">
        <v>137</v>
      </c>
      <c r="F7" s="72" t="s">
        <v>22</v>
      </c>
      <c r="G7" s="72" t="s">
        <v>28</v>
      </c>
      <c r="H7" s="8"/>
      <c r="I7" s="8"/>
      <c r="J7" s="8"/>
      <c r="K7" s="5"/>
    </row>
    <row r="8" spans="1:11">
      <c r="A8" s="4"/>
      <c r="B8" s="10" t="s">
        <v>3</v>
      </c>
      <c r="C8" s="11" t="s">
        <v>23</v>
      </c>
      <c r="D8" s="14">
        <v>7.3</v>
      </c>
      <c r="E8" s="14">
        <v>7.4</v>
      </c>
      <c r="F8" s="14">
        <v>8.1</v>
      </c>
      <c r="G8" s="14">
        <v>7.2</v>
      </c>
      <c r="H8" s="5"/>
    </row>
    <row r="9" spans="1:11">
      <c r="A9" s="4"/>
      <c r="B9" s="10" t="s">
        <v>5</v>
      </c>
      <c r="C9" s="10" t="s">
        <v>52</v>
      </c>
      <c r="D9" s="11">
        <v>20</v>
      </c>
      <c r="E9" s="11">
        <v>65</v>
      </c>
      <c r="F9" s="11">
        <v>35</v>
      </c>
      <c r="G9" s="11">
        <v>45</v>
      </c>
      <c r="H9" s="5"/>
    </row>
    <row r="10" spans="1:11">
      <c r="A10" s="4"/>
      <c r="B10" s="10" t="s">
        <v>6</v>
      </c>
      <c r="C10" s="10" t="s">
        <v>52</v>
      </c>
      <c r="D10" s="11">
        <v>60</v>
      </c>
      <c r="E10" s="11">
        <v>65</v>
      </c>
      <c r="F10" s="11" t="s">
        <v>38</v>
      </c>
      <c r="G10" s="11" t="s">
        <v>38</v>
      </c>
      <c r="H10" s="5"/>
    </row>
    <row r="11" spans="1:11">
      <c r="A11" s="4"/>
      <c r="B11" s="10" t="s">
        <v>14</v>
      </c>
      <c r="C11" s="10" t="s">
        <v>53</v>
      </c>
      <c r="D11" s="15">
        <f>2*(D9-(5*10^(D8-10)))/(1+(0.94*10^(D8-10)))*10^(6-D8)</f>
        <v>1.9999978453980041</v>
      </c>
      <c r="E11" s="15">
        <f t="shared" ref="E11:G11" si="0">2*(E9-(5*10^(E8-10)))/(1+(0.94*10^(E8-10)))*10^(6-E8)</f>
        <v>5.1622043583760426</v>
      </c>
      <c r="F11" s="15">
        <f t="shared" si="0"/>
        <v>0.54853841616333598</v>
      </c>
      <c r="G11" s="15">
        <f t="shared" si="0"/>
        <v>5.6691701728606976</v>
      </c>
      <c r="H11" s="5"/>
    </row>
    <row r="12" spans="1:11">
      <c r="A12" s="4"/>
      <c r="B12" s="10" t="s">
        <v>17</v>
      </c>
      <c r="C12" s="11" t="s">
        <v>23</v>
      </c>
      <c r="D12" s="14">
        <f>+D8+0.5+VLOOKUP(D9,LSI!$F$2:$G$25,2)+VLOOKUP(D10,LSI!$H$2:$I$25,2)-12.1</f>
        <v>-1.8000000000000007</v>
      </c>
      <c r="E12" s="14">
        <f>+E8+0.5+VLOOKUP(E9,LSI!$F$2:$G$25,2)+VLOOKUP(E10,LSI!$H$2:$I$25,2)-12.1</f>
        <v>-0.99999999999999822</v>
      </c>
      <c r="F12" s="14">
        <v>-1.7</v>
      </c>
      <c r="G12" s="14">
        <v>-2.5</v>
      </c>
      <c r="H12" s="5"/>
    </row>
    <row r="13" spans="1:11">
      <c r="A13" s="4"/>
      <c r="B13" s="10" t="s">
        <v>10</v>
      </c>
      <c r="C13" s="10" t="s">
        <v>24</v>
      </c>
      <c r="D13" s="11">
        <v>0.95</v>
      </c>
      <c r="E13" s="11">
        <v>0.52</v>
      </c>
      <c r="F13" s="11">
        <v>0.17</v>
      </c>
      <c r="G13" s="11">
        <v>0.06</v>
      </c>
      <c r="H13" s="5"/>
    </row>
    <row r="14" spans="1:11">
      <c r="A14" s="4"/>
      <c r="B14" s="10" t="s">
        <v>11</v>
      </c>
      <c r="C14" s="10" t="s">
        <v>24</v>
      </c>
      <c r="D14" s="11" t="s">
        <v>40</v>
      </c>
      <c r="E14" s="11" t="s">
        <v>40</v>
      </c>
      <c r="F14" s="11" t="s">
        <v>40</v>
      </c>
      <c r="G14" s="11" t="s">
        <v>40</v>
      </c>
      <c r="H14" s="5"/>
    </row>
    <row r="15" spans="1:11">
      <c r="A15" s="4"/>
      <c r="B15" s="10" t="s">
        <v>4</v>
      </c>
      <c r="C15" s="10" t="s">
        <v>24</v>
      </c>
      <c r="D15" s="11">
        <v>130</v>
      </c>
      <c r="E15" s="11">
        <v>140</v>
      </c>
      <c r="F15" s="11">
        <v>150</v>
      </c>
      <c r="G15" s="11">
        <v>170</v>
      </c>
      <c r="H15" s="83"/>
      <c r="I15" s="83"/>
      <c r="J15" s="83"/>
      <c r="K15" s="5"/>
    </row>
    <row r="16" spans="1:11">
      <c r="A16" s="4"/>
      <c r="B16" s="10" t="s">
        <v>15</v>
      </c>
      <c r="C16" s="10" t="s">
        <v>24</v>
      </c>
      <c r="D16" s="11">
        <v>13</v>
      </c>
      <c r="E16" s="11">
        <v>17</v>
      </c>
      <c r="F16" s="11">
        <v>24</v>
      </c>
      <c r="G16" s="11">
        <v>105</v>
      </c>
      <c r="H16" s="8"/>
      <c r="I16" s="8"/>
      <c r="J16" s="8"/>
      <c r="K16" s="5"/>
    </row>
    <row r="17" spans="1:11">
      <c r="A17" s="4"/>
      <c r="B17" s="10" t="s">
        <v>189</v>
      </c>
      <c r="C17" s="10" t="s">
        <v>190</v>
      </c>
      <c r="D17" s="14">
        <f t="shared" ref="D17:G17" si="1">D18/10</f>
        <v>18.899999999999999</v>
      </c>
      <c r="E17" s="14">
        <f t="shared" si="1"/>
        <v>21</v>
      </c>
      <c r="F17" s="14">
        <f t="shared" si="1"/>
        <v>21</v>
      </c>
      <c r="G17" s="14">
        <f t="shared" si="1"/>
        <v>23.5</v>
      </c>
      <c r="H17" s="8"/>
      <c r="I17" s="8"/>
      <c r="J17" s="8"/>
      <c r="K17" s="5"/>
    </row>
    <row r="18" spans="1:11">
      <c r="A18" s="4"/>
      <c r="B18" s="10" t="s">
        <v>189</v>
      </c>
      <c r="C18" s="10" t="s">
        <v>191</v>
      </c>
      <c r="D18" s="15">
        <v>189</v>
      </c>
      <c r="E18" s="15">
        <v>210</v>
      </c>
      <c r="F18" s="15">
        <v>210</v>
      </c>
      <c r="G18" s="15">
        <v>235</v>
      </c>
      <c r="H18" s="8"/>
      <c r="I18" s="8"/>
      <c r="J18" s="8"/>
      <c r="K18" s="5"/>
    </row>
    <row r="19" spans="1:11">
      <c r="A19" s="4"/>
      <c r="B19" s="10" t="s">
        <v>18</v>
      </c>
      <c r="C19" s="10" t="s">
        <v>25</v>
      </c>
      <c r="D19" s="87">
        <v>5.13</v>
      </c>
      <c r="E19" s="87">
        <v>4.57</v>
      </c>
      <c r="F19" s="87">
        <v>3.17</v>
      </c>
      <c r="G19" s="87">
        <v>0.94</v>
      </c>
      <c r="H19" s="8"/>
      <c r="I19" s="8"/>
      <c r="J19" s="8"/>
      <c r="K19" s="5"/>
    </row>
    <row r="20" spans="1:11">
      <c r="A20" s="4"/>
      <c r="B20" s="10" t="s">
        <v>168</v>
      </c>
      <c r="C20" s="10" t="s">
        <v>169</v>
      </c>
      <c r="D20" s="11" t="s">
        <v>38</v>
      </c>
      <c r="E20" s="11" t="s">
        <v>38</v>
      </c>
      <c r="F20" s="11" t="s">
        <v>23</v>
      </c>
      <c r="G20" s="11" t="s">
        <v>23</v>
      </c>
      <c r="H20" s="8"/>
      <c r="I20" s="8"/>
      <c r="J20" s="8"/>
      <c r="K20" s="5"/>
    </row>
    <row r="21" spans="1:11">
      <c r="A21" s="4"/>
      <c r="B21" s="10" t="s">
        <v>19</v>
      </c>
      <c r="C21" s="10" t="s">
        <v>55</v>
      </c>
      <c r="D21" s="14">
        <v>95.6</v>
      </c>
      <c r="E21" s="14">
        <v>95.9</v>
      </c>
      <c r="F21" s="14">
        <v>70.900000000000006</v>
      </c>
      <c r="G21" s="14">
        <v>97.5</v>
      </c>
      <c r="H21" s="8"/>
      <c r="I21" s="8"/>
      <c r="J21" s="8"/>
      <c r="K21" s="5"/>
    </row>
    <row r="22" spans="1:11">
      <c r="A22" s="4"/>
      <c r="B22" s="66"/>
      <c r="C22" s="66"/>
      <c r="D22" s="68"/>
      <c r="E22" s="68"/>
      <c r="F22" s="68"/>
      <c r="G22" s="68"/>
      <c r="H22" s="5"/>
      <c r="I22" s="5"/>
      <c r="J22" s="5"/>
      <c r="K22" s="5"/>
    </row>
    <row r="23" spans="1:11">
      <c r="A23" s="4"/>
      <c r="B23" s="7" t="s">
        <v>44</v>
      </c>
      <c r="C23" s="9" t="s">
        <v>61</v>
      </c>
      <c r="D23" s="8"/>
      <c r="E23" s="8"/>
      <c r="F23" s="8"/>
      <c r="G23" s="8"/>
      <c r="H23" s="5"/>
      <c r="I23" s="5"/>
      <c r="J23" s="5"/>
      <c r="K23" s="5"/>
    </row>
    <row r="24" spans="1:11">
      <c r="A24" s="4"/>
      <c r="B24" s="10" t="s">
        <v>45</v>
      </c>
      <c r="C24" s="57" t="s">
        <v>208</v>
      </c>
      <c r="D24" s="58"/>
      <c r="E24" s="58"/>
      <c r="F24" s="58"/>
      <c r="G24" s="58"/>
      <c r="H24" s="5"/>
      <c r="I24" s="5"/>
      <c r="J24" s="5"/>
      <c r="K24" s="5"/>
    </row>
    <row r="25" spans="1:11">
      <c r="A25" s="4"/>
      <c r="B25" s="10" t="s">
        <v>46</v>
      </c>
      <c r="C25" s="57" t="s">
        <v>209</v>
      </c>
      <c r="D25" s="60"/>
      <c r="E25" s="58"/>
      <c r="F25" s="58"/>
      <c r="G25" s="58"/>
      <c r="H25" s="5"/>
      <c r="I25" s="5"/>
      <c r="J25" s="5"/>
      <c r="K25" s="5"/>
    </row>
    <row r="26" spans="1:11">
      <c r="A26" s="4"/>
      <c r="B26" s="10" t="s">
        <v>47</v>
      </c>
      <c r="C26" s="57" t="s">
        <v>210</v>
      </c>
      <c r="D26" s="58"/>
      <c r="E26" s="58"/>
      <c r="F26" s="58"/>
      <c r="G26" s="58"/>
      <c r="H26" s="5"/>
      <c r="I26" s="5"/>
      <c r="J26" s="5"/>
      <c r="K26" s="5"/>
    </row>
    <row r="27" spans="1:11">
      <c r="A27" s="4"/>
      <c r="B27" s="10" t="s">
        <v>48</v>
      </c>
      <c r="C27" s="57" t="s">
        <v>211</v>
      </c>
      <c r="D27" s="58"/>
      <c r="E27" s="58"/>
      <c r="F27" s="58"/>
      <c r="G27" s="58"/>
      <c r="H27" s="5"/>
      <c r="I27" s="5"/>
      <c r="J27" s="5"/>
      <c r="K27" s="5"/>
    </row>
    <row r="28" spans="1:11">
      <c r="A28" s="4"/>
      <c r="B28" s="66"/>
      <c r="C28" s="83"/>
      <c r="D28" s="83"/>
      <c r="E28" s="83"/>
      <c r="F28" s="83"/>
      <c r="G28" s="83"/>
      <c r="H28" s="5"/>
      <c r="I28" s="5"/>
      <c r="J28" s="5"/>
      <c r="K28" s="5"/>
    </row>
    <row r="29" spans="1:11">
      <c r="A29" s="4"/>
      <c r="B29" s="4"/>
      <c r="C29" s="8"/>
      <c r="D29" s="8"/>
      <c r="E29" s="8"/>
      <c r="F29" s="8"/>
      <c r="G29" s="8"/>
      <c r="H29" s="5"/>
      <c r="I29" s="5"/>
      <c r="J29" s="5"/>
      <c r="K29" s="5"/>
    </row>
    <row r="30" spans="1:11">
      <c r="A30" s="4"/>
      <c r="B30" s="4"/>
      <c r="C30" s="8"/>
      <c r="D30" s="8"/>
      <c r="E30" s="8"/>
      <c r="F30" s="8"/>
      <c r="G30" s="8"/>
      <c r="H30" s="5"/>
      <c r="I30" s="5"/>
      <c r="J30" s="5"/>
      <c r="K30" s="5"/>
    </row>
    <row r="31" spans="1:11">
      <c r="A31" s="4"/>
      <c r="B31" s="4" t="s">
        <v>131</v>
      </c>
      <c r="C31" s="8"/>
      <c r="D31" s="8"/>
      <c r="E31" s="8"/>
      <c r="F31" s="8"/>
      <c r="G31" s="8"/>
      <c r="H31" s="5"/>
      <c r="I31" s="5"/>
      <c r="J31" s="5"/>
      <c r="K31" s="5"/>
    </row>
    <row r="32" spans="1:11">
      <c r="A32" s="4"/>
      <c r="B32" s="4" t="s">
        <v>60</v>
      </c>
      <c r="C32" s="8"/>
      <c r="D32" s="8"/>
      <c r="E32" s="8"/>
      <c r="F32" s="8"/>
      <c r="G32" s="8"/>
      <c r="H32" s="5"/>
      <c r="I32" s="5"/>
      <c r="J32" s="5"/>
      <c r="K32" s="5"/>
    </row>
    <row r="33" spans="1:11">
      <c r="A33" s="4"/>
      <c r="B33" s="4" t="s">
        <v>154</v>
      </c>
      <c r="C33" s="8"/>
      <c r="D33" s="8"/>
      <c r="E33" s="8"/>
      <c r="F33" s="8"/>
      <c r="G33" s="8"/>
      <c r="H33" s="5"/>
      <c r="I33" s="5"/>
      <c r="J33" s="5"/>
      <c r="K33" s="5"/>
    </row>
    <row r="34" spans="1:11">
      <c r="A34" s="4"/>
      <c r="B34" s="12" t="s">
        <v>201</v>
      </c>
      <c r="C34" s="8"/>
      <c r="D34" s="8"/>
      <c r="E34" s="8"/>
      <c r="F34" s="8"/>
      <c r="G34" s="8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4"/>
      <c r="I54" s="4"/>
      <c r="J54" s="4"/>
      <c r="K54" s="5"/>
    </row>
    <row r="55" spans="1:11">
      <c r="A55" s="4"/>
      <c r="B55" s="5"/>
      <c r="C55" s="5"/>
      <c r="D55" s="5"/>
      <c r="E55" s="5"/>
      <c r="F55" s="5"/>
      <c r="G55" s="5"/>
      <c r="H55" s="4"/>
      <c r="I55" s="4"/>
      <c r="J55" s="4"/>
      <c r="K55" s="5"/>
    </row>
    <row r="56" spans="1:11">
      <c r="A56" s="4"/>
      <c r="B56" s="5"/>
      <c r="C56" s="5"/>
      <c r="D56" s="5"/>
      <c r="E56" s="5"/>
      <c r="F56" s="5"/>
      <c r="G56" s="5"/>
      <c r="H56" s="4"/>
      <c r="I56" s="4"/>
      <c r="J56" s="4"/>
      <c r="K56" s="5"/>
    </row>
    <row r="57" spans="1:11">
      <c r="A57" s="4"/>
      <c r="B57" s="5"/>
      <c r="C57" s="5"/>
      <c r="D57" s="5"/>
      <c r="E57" s="5"/>
      <c r="F57" s="5"/>
      <c r="G57" s="5"/>
      <c r="H57" s="4"/>
      <c r="I57" s="4"/>
      <c r="J57" s="4"/>
      <c r="K57" s="5"/>
    </row>
    <row r="58" spans="1:11">
      <c r="A58" s="4"/>
      <c r="B58" s="5"/>
      <c r="C58" s="5"/>
      <c r="D58" s="5"/>
      <c r="E58" s="5"/>
      <c r="F58" s="5"/>
      <c r="G58" s="5"/>
      <c r="H58" s="4"/>
      <c r="I58" s="4"/>
      <c r="J58" s="4"/>
      <c r="K58" s="5"/>
    </row>
    <row r="59" spans="1:11">
      <c r="A59" s="4"/>
      <c r="B59" s="5"/>
      <c r="C59" s="5"/>
      <c r="D59" s="5"/>
      <c r="E59" s="5"/>
      <c r="F59" s="5"/>
      <c r="G59" s="5"/>
      <c r="H59" s="4"/>
      <c r="I59" s="4"/>
      <c r="J59" s="4"/>
      <c r="K59" s="5"/>
    </row>
    <row r="60" spans="1:11">
      <c r="A60" s="4"/>
      <c r="B60" s="5"/>
      <c r="C60" s="5"/>
      <c r="D60" s="5"/>
      <c r="E60" s="5"/>
      <c r="F60" s="5"/>
      <c r="G60" s="5"/>
      <c r="H60" s="4"/>
      <c r="I60" s="4"/>
      <c r="J60" s="4"/>
      <c r="K60" s="5"/>
    </row>
    <row r="61" spans="1:11">
      <c r="A61" s="4"/>
      <c r="B61" s="5"/>
      <c r="C61" s="5"/>
      <c r="D61" s="5"/>
      <c r="E61" s="5"/>
      <c r="F61" s="5"/>
      <c r="G61" s="5"/>
      <c r="H61" s="4"/>
      <c r="I61" s="4"/>
      <c r="J61" s="4"/>
      <c r="K61" s="5"/>
    </row>
    <row r="62" spans="1:11">
      <c r="A62" s="4"/>
      <c r="B62" s="5"/>
      <c r="C62" s="5"/>
      <c r="D62" s="5"/>
      <c r="E62" s="5"/>
      <c r="F62" s="5"/>
      <c r="G62" s="5"/>
      <c r="H62" s="4"/>
      <c r="I62" s="4"/>
      <c r="J62" s="4"/>
      <c r="K62" s="5"/>
    </row>
    <row r="63" spans="1:11">
      <c r="A63" s="4"/>
      <c r="B63" s="5"/>
      <c r="C63" s="5"/>
      <c r="D63" s="5"/>
      <c r="E63" s="5"/>
      <c r="F63" s="5"/>
      <c r="G63" s="5"/>
      <c r="H63" s="4"/>
      <c r="I63" s="4"/>
      <c r="J63" s="4"/>
      <c r="K63" s="5"/>
    </row>
    <row r="64" spans="1:11">
      <c r="A64" s="4"/>
      <c r="B64" s="5"/>
      <c r="C64" s="5"/>
      <c r="D64" s="5"/>
      <c r="E64" s="5"/>
      <c r="F64" s="5"/>
      <c r="G64" s="5"/>
      <c r="H64" s="4"/>
      <c r="I64" s="4"/>
      <c r="J64" s="4"/>
      <c r="K64" s="5"/>
    </row>
    <row r="65" spans="1:11">
      <c r="A65" s="4"/>
      <c r="B65" s="5"/>
      <c r="C65" s="5"/>
      <c r="D65" s="5"/>
      <c r="E65" s="5"/>
      <c r="F65" s="5"/>
      <c r="G65" s="5"/>
      <c r="H65" s="4"/>
      <c r="I65" s="4"/>
      <c r="J65" s="4"/>
      <c r="K65" s="5"/>
    </row>
    <row r="66" spans="1:11">
      <c r="A66" s="4"/>
      <c r="B66" s="5"/>
      <c r="C66" s="5"/>
      <c r="D66" s="5"/>
      <c r="E66" s="5"/>
      <c r="F66" s="5"/>
      <c r="G66" s="5"/>
      <c r="H66" s="4"/>
      <c r="I66" s="4"/>
      <c r="J66" s="4"/>
      <c r="K66" s="5"/>
    </row>
    <row r="67" spans="1:11">
      <c r="A67" s="4"/>
      <c r="B67" s="5"/>
      <c r="C67" s="5"/>
      <c r="D67" s="5"/>
      <c r="E67" s="5"/>
      <c r="F67" s="5"/>
      <c r="G67" s="5"/>
      <c r="H67" s="4"/>
      <c r="I67" s="4"/>
      <c r="J67" s="4"/>
      <c r="K67" s="5"/>
    </row>
    <row r="68" spans="1:11">
      <c r="A68" s="4"/>
      <c r="B68" s="5"/>
      <c r="C68" s="5"/>
      <c r="D68" s="5"/>
      <c r="E68" s="5"/>
      <c r="F68" s="5"/>
      <c r="G68" s="5"/>
      <c r="H68" s="4"/>
      <c r="I68" s="4"/>
      <c r="J68" s="4"/>
      <c r="K68" s="5"/>
    </row>
    <row r="69" spans="1:11">
      <c r="A69" s="4"/>
      <c r="B69" s="5"/>
      <c r="C69" s="5"/>
      <c r="D69" s="5"/>
      <c r="E69" s="5"/>
      <c r="F69" s="5"/>
      <c r="G69" s="5"/>
      <c r="H69" s="4"/>
      <c r="I69" s="4"/>
      <c r="J69" s="4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K103" s="4"/>
    </row>
    <row r="104" spans="1:11">
      <c r="A104" s="4"/>
      <c r="B104" s="4"/>
      <c r="C104" s="4"/>
      <c r="D104" s="4"/>
      <c r="E104" s="4"/>
      <c r="F104" s="4"/>
      <c r="G104" s="4"/>
      <c r="K104" s="4"/>
    </row>
    <row r="105" spans="1:11">
      <c r="A105" s="4"/>
      <c r="B105" s="4"/>
      <c r="C105" s="4"/>
      <c r="D105" s="4"/>
      <c r="E105" s="4"/>
      <c r="F105" s="4"/>
      <c r="G105" s="4"/>
      <c r="K105" s="4"/>
    </row>
    <row r="106" spans="1:11">
      <c r="A106" s="4"/>
      <c r="B106" s="4"/>
      <c r="C106" s="4"/>
      <c r="D106" s="4"/>
      <c r="E106" s="4"/>
      <c r="F106" s="4"/>
      <c r="G106" s="4"/>
      <c r="K106" s="4"/>
    </row>
    <row r="107" spans="1:11">
      <c r="A107" s="4"/>
      <c r="B107" s="4"/>
      <c r="C107" s="4"/>
      <c r="D107" s="4"/>
      <c r="E107" s="4"/>
      <c r="F107" s="4"/>
      <c r="G107" s="4"/>
      <c r="K107" s="4"/>
    </row>
    <row r="108" spans="1:11">
      <c r="A108" s="4"/>
      <c r="B108" s="4"/>
      <c r="C108" s="4"/>
      <c r="D108" s="4"/>
      <c r="E108" s="4"/>
      <c r="F108" s="4"/>
      <c r="G108" s="4"/>
      <c r="K108" s="4"/>
    </row>
    <row r="109" spans="1:11">
      <c r="A109" s="4"/>
      <c r="B109" s="4"/>
      <c r="C109" s="4"/>
      <c r="D109" s="4"/>
      <c r="E109" s="4"/>
      <c r="F109" s="4"/>
      <c r="G109" s="4"/>
      <c r="K109" s="4"/>
    </row>
    <row r="110" spans="1:11">
      <c r="A110" s="4"/>
      <c r="B110" s="4"/>
      <c r="C110" s="4"/>
      <c r="D110" s="4"/>
      <c r="E110" s="4"/>
      <c r="F110" s="4"/>
      <c r="G110" s="4"/>
      <c r="K110" s="4"/>
    </row>
    <row r="111" spans="1:11">
      <c r="A111" s="4"/>
      <c r="B111" s="4"/>
      <c r="C111" s="4"/>
      <c r="D111" s="4"/>
      <c r="E111" s="4"/>
      <c r="F111" s="4"/>
      <c r="G111" s="4"/>
      <c r="K111" s="4"/>
    </row>
    <row r="112" spans="1:11">
      <c r="A112" s="4"/>
      <c r="B112" s="4"/>
      <c r="C112" s="4"/>
      <c r="D112" s="4"/>
      <c r="E112" s="4"/>
      <c r="F112" s="4"/>
      <c r="G112" s="4"/>
      <c r="K112" s="4"/>
    </row>
    <row r="113" spans="1:11">
      <c r="A113" s="4"/>
      <c r="B113" s="4"/>
      <c r="C113" s="4"/>
      <c r="D113" s="4"/>
      <c r="E113" s="4"/>
      <c r="F113" s="4"/>
      <c r="G113" s="4"/>
      <c r="K113" s="4"/>
    </row>
    <row r="114" spans="1:11">
      <c r="A114" s="4"/>
      <c r="B114" s="4"/>
      <c r="C114" s="4"/>
      <c r="D114" s="4"/>
      <c r="E114" s="4"/>
      <c r="F114" s="4"/>
      <c r="G114" s="4"/>
      <c r="K114" s="4"/>
    </row>
    <row r="115" spans="1:11">
      <c r="A115" s="4"/>
      <c r="B115" s="4"/>
      <c r="C115" s="4"/>
      <c r="D115" s="4"/>
      <c r="E115" s="4"/>
      <c r="F115" s="4"/>
      <c r="G115" s="4"/>
      <c r="K115" s="4"/>
    </row>
    <row r="116" spans="1:11">
      <c r="A116" s="4"/>
      <c r="B116" s="4"/>
      <c r="C116" s="4"/>
      <c r="D116" s="4"/>
      <c r="E116" s="4"/>
      <c r="F116" s="4"/>
      <c r="G116" s="4"/>
      <c r="K116" s="4"/>
    </row>
    <row r="117" spans="1:11">
      <c r="A117" s="4"/>
      <c r="B117" s="4"/>
      <c r="C117" s="4"/>
      <c r="D117" s="4"/>
      <c r="E117" s="4"/>
      <c r="F117" s="4"/>
      <c r="G117" s="4"/>
      <c r="K117" s="4"/>
    </row>
    <row r="118" spans="1:11">
      <c r="A118" s="4"/>
      <c r="B118" s="4"/>
      <c r="C118" s="4"/>
      <c r="D118" s="4"/>
      <c r="E118" s="4"/>
      <c r="F118" s="4"/>
      <c r="G118" s="4"/>
      <c r="K118" s="4"/>
    </row>
  </sheetData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C6 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K136"/>
  <sheetViews>
    <sheetView view="pageLayout" zoomScale="130" zoomScaleNormal="110" zoomScalePageLayoutView="130" workbookViewId="0">
      <selection activeCell="B3" sqref="B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156</v>
      </c>
      <c r="J3" s="69" t="s">
        <v>193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43000</v>
      </c>
    </row>
    <row r="5" spans="1:11">
      <c r="B5" s="9" t="s">
        <v>138</v>
      </c>
      <c r="C5" s="78" t="s">
        <v>139</v>
      </c>
      <c r="F5" s="8"/>
      <c r="G5" s="8"/>
      <c r="H5" s="9" t="s">
        <v>57</v>
      </c>
      <c r="J5" s="70">
        <f ca="1">TODAY()</f>
        <v>43000</v>
      </c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>
      <c r="A8" s="4"/>
      <c r="B8" s="71" t="s">
        <v>1</v>
      </c>
      <c r="C8" s="72" t="s">
        <v>2</v>
      </c>
      <c r="D8" s="72" t="s">
        <v>136</v>
      </c>
      <c r="E8" s="72" t="s">
        <v>137</v>
      </c>
      <c r="F8" s="72" t="s">
        <v>22</v>
      </c>
      <c r="G8" s="72" t="s">
        <v>28</v>
      </c>
      <c r="H8" s="72" t="s">
        <v>165</v>
      </c>
      <c r="I8" s="72" t="s">
        <v>166</v>
      </c>
      <c r="J8" s="72" t="s">
        <v>167</v>
      </c>
      <c r="K8" s="5"/>
    </row>
    <row r="9" spans="1:1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>
      <c r="A13" s="4"/>
      <c r="B13" s="10" t="s">
        <v>8</v>
      </c>
      <c r="C13" s="10" t="s">
        <v>52</v>
      </c>
      <c r="D13" s="11">
        <f t="shared" ref="D13:J13" si="0">D11-D12</f>
        <v>0</v>
      </c>
      <c r="E13" s="11">
        <f t="shared" si="0"/>
        <v>0</v>
      </c>
      <c r="F13" s="11">
        <f t="shared" si="0"/>
        <v>0</v>
      </c>
      <c r="G13" s="11">
        <f t="shared" si="0"/>
        <v>0</v>
      </c>
      <c r="H13" s="11">
        <f t="shared" si="0"/>
        <v>0</v>
      </c>
      <c r="I13" s="11">
        <f t="shared" si="0"/>
        <v>0</v>
      </c>
      <c r="J13" s="11">
        <f t="shared" si="0"/>
        <v>0</v>
      </c>
      <c r="K13" s="5"/>
    </row>
    <row r="14" spans="1:11">
      <c r="A14" s="4"/>
      <c r="B14" s="10" t="s">
        <v>14</v>
      </c>
      <c r="C14" s="10" t="s">
        <v>53</v>
      </c>
      <c r="D14" s="15">
        <f>2*(D10-(5*10^(D9-10)))/(1+(0.94*10^(D9-10)))*10^(6-D9)</f>
        <v>-9.9999999990600013E-4</v>
      </c>
      <c r="E14" s="15">
        <f t="shared" ref="E14:J14" si="1">2*(E10-(5*10^(E9-10)))/(1+(0.94*10^(E9-10)))*10^(6-E9)</f>
        <v>-9.9999999990600013E-4</v>
      </c>
      <c r="F14" s="15">
        <f t="shared" si="1"/>
        <v>-9.9999999990600013E-4</v>
      </c>
      <c r="G14" s="15">
        <f t="shared" si="1"/>
        <v>-9.9999999990600013E-4</v>
      </c>
      <c r="H14" s="15">
        <f t="shared" si="1"/>
        <v>-9.9999999990600013E-4</v>
      </c>
      <c r="I14" s="15">
        <f t="shared" si="1"/>
        <v>-9.9999999990600013E-4</v>
      </c>
      <c r="J14" s="15">
        <f t="shared" si="1"/>
        <v>-9.9999999990600013E-4</v>
      </c>
      <c r="K14" s="5"/>
    </row>
    <row r="15" spans="1:11">
      <c r="A15" s="4"/>
      <c r="B15" s="10" t="s">
        <v>17</v>
      </c>
      <c r="C15" s="11" t="s">
        <v>23</v>
      </c>
      <c r="D15" s="14" t="e">
        <f>+D9+0.5+VLOOKUP(D10,LSI!$F$2:$G$25,2)+VLOOKUP(D11,LSI!$H$2:$I$25,2)-12.1</f>
        <v>#N/A</v>
      </c>
      <c r="E15" s="14" t="e">
        <f>+E9+0.5+VLOOKUP(E10,LSI!$F$2:$G$25,2)+VLOOKUP(E11,LSI!$H$2:$I$25,2)-12.1</f>
        <v>#N/A</v>
      </c>
      <c r="F15" s="14" t="e">
        <f>+F9+0.5+VLOOKUP(F10,LSI!$F$2:$G$25,2)+VLOOKUP(F11,LSI!$H$2:$I$25,2)-12.1</f>
        <v>#N/A</v>
      </c>
      <c r="G15" s="14" t="e">
        <f>+G9+0.5+VLOOKUP(G10,LSI!$F$2:$G$25,2)+VLOOKUP(G11,LSI!$H$2:$I$25,2)-12.1</f>
        <v>#N/A</v>
      </c>
      <c r="H15" s="14" t="e">
        <f>+H9+0.5+VLOOKUP(H10,LSI!$F$2:$G$25,2)+VLOOKUP(H11,LSI!$H$2:$I$25,2)-12.1</f>
        <v>#N/A</v>
      </c>
      <c r="I15" s="14" t="e">
        <f>+I9+0.5+VLOOKUP(I10,LSI!$F$2:$G$25,2)+VLOOKUP(I11,LSI!$H$2:$I$25,2)-12.1</f>
        <v>#N/A</v>
      </c>
      <c r="J15" s="14" t="e">
        <f>+J9+0.5+VLOOKUP(J10,LSI!$F$2:$G$25,2)+VLOOKUP(J11,LSI!$H$2:$I$25,2)-12.1</f>
        <v>#N/A</v>
      </c>
      <c r="K15" s="5"/>
    </row>
    <row r="16" spans="1:1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15">
      <c r="A17" s="4"/>
      <c r="B17" s="10" t="s">
        <v>110</v>
      </c>
      <c r="C17" s="10" t="s">
        <v>111</v>
      </c>
      <c r="D17" s="15"/>
      <c r="E17" s="15"/>
      <c r="F17" s="15"/>
      <c r="G17" s="15"/>
      <c r="H17" s="15"/>
      <c r="I17" s="15"/>
      <c r="J17" s="15"/>
      <c r="K17" s="5"/>
    </row>
    <row r="18" spans="1:1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>
      <c r="A25" s="4"/>
      <c r="B25" s="10" t="s">
        <v>189</v>
      </c>
      <c r="C25" s="10" t="s">
        <v>190</v>
      </c>
      <c r="D25" s="14">
        <f t="shared" ref="D25:J25" ca="1" si="2">D26/10</f>
        <v>0</v>
      </c>
      <c r="E25" s="14">
        <f t="shared" ca="1" si="2"/>
        <v>0</v>
      </c>
      <c r="F25" s="14">
        <f t="shared" ca="1" si="2"/>
        <v>0</v>
      </c>
      <c r="G25" s="14">
        <f t="shared" ca="1" si="2"/>
        <v>0</v>
      </c>
      <c r="H25" s="14">
        <f t="shared" ca="1" si="2"/>
        <v>0</v>
      </c>
      <c r="I25" s="14">
        <f t="shared" ca="1" si="2"/>
        <v>0</v>
      </c>
      <c r="J25" s="14">
        <f t="shared" ca="1" si="2"/>
        <v>0</v>
      </c>
      <c r="K25" s="5"/>
    </row>
    <row r="26" spans="1:11">
      <c r="A26" s="4"/>
      <c r="B26" s="10" t="s">
        <v>189</v>
      </c>
      <c r="C26" s="10" t="s">
        <v>191</v>
      </c>
      <c r="D26" s="15">
        <f t="shared" ref="D26:J26" ca="1" si="3">D25*10</f>
        <v>0</v>
      </c>
      <c r="E26" s="15">
        <f t="shared" ca="1" si="3"/>
        <v>0</v>
      </c>
      <c r="F26" s="15">
        <f t="shared" ca="1" si="3"/>
        <v>0</v>
      </c>
      <c r="G26" s="15">
        <f t="shared" ca="1" si="3"/>
        <v>0</v>
      </c>
      <c r="H26" s="15">
        <f t="shared" ca="1" si="3"/>
        <v>0</v>
      </c>
      <c r="I26" s="15">
        <f t="shared" ca="1" si="3"/>
        <v>0</v>
      </c>
      <c r="J26" s="15">
        <f t="shared" ca="1" si="3"/>
        <v>0</v>
      </c>
      <c r="K26" s="5"/>
    </row>
    <row r="27" spans="1:11">
      <c r="A27" s="4"/>
      <c r="B27" s="10" t="s">
        <v>18</v>
      </c>
      <c r="C27" s="10" t="s">
        <v>25</v>
      </c>
      <c r="D27" s="14"/>
      <c r="E27" s="14"/>
      <c r="F27" s="14"/>
      <c r="G27" s="14"/>
      <c r="H27" s="14"/>
      <c r="I27" s="14"/>
      <c r="J27" s="14"/>
      <c r="K27" s="5"/>
    </row>
    <row r="28" spans="1:11">
      <c r="A28" s="4"/>
      <c r="B28" s="10" t="s">
        <v>168</v>
      </c>
      <c r="C28" s="10" t="s">
        <v>169</v>
      </c>
      <c r="D28" s="15"/>
      <c r="E28" s="15"/>
      <c r="F28" s="15"/>
      <c r="G28" s="15"/>
      <c r="H28" s="15"/>
      <c r="I28" s="15"/>
      <c r="J28" s="15"/>
      <c r="K28" s="5"/>
    </row>
    <row r="29" spans="1:1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>
      <c r="A31" s="4"/>
      <c r="B31" s="10" t="s">
        <v>26</v>
      </c>
      <c r="C31" s="10" t="s">
        <v>24</v>
      </c>
      <c r="D31" s="87"/>
      <c r="E31" s="87"/>
      <c r="F31" s="87"/>
      <c r="G31" s="87"/>
      <c r="H31" s="87"/>
      <c r="I31" s="87"/>
      <c r="J31" s="87"/>
      <c r="K31" s="5"/>
    </row>
    <row r="32" spans="1:1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>
      <c r="A33" s="4"/>
      <c r="B33" s="10" t="s">
        <v>30</v>
      </c>
      <c r="C33" s="10" t="s">
        <v>29</v>
      </c>
      <c r="D33" s="11" t="s">
        <v>23</v>
      </c>
      <c r="E33" s="11" t="s">
        <v>23</v>
      </c>
      <c r="F33" s="11" t="s">
        <v>23</v>
      </c>
      <c r="G33" s="11" t="s">
        <v>23</v>
      </c>
      <c r="H33" s="11" t="s">
        <v>23</v>
      </c>
      <c r="I33" s="11" t="s">
        <v>23</v>
      </c>
      <c r="J33" s="11" t="s">
        <v>23</v>
      </c>
      <c r="K33" s="5"/>
    </row>
    <row r="34" spans="1:11">
      <c r="A34" s="4"/>
      <c r="B34" s="10" t="s">
        <v>31</v>
      </c>
      <c r="C34" s="10" t="s">
        <v>29</v>
      </c>
      <c r="D34" s="11" t="s">
        <v>23</v>
      </c>
      <c r="E34" s="11" t="s">
        <v>23</v>
      </c>
      <c r="F34" s="11" t="s">
        <v>23</v>
      </c>
      <c r="G34" s="11" t="s">
        <v>23</v>
      </c>
      <c r="H34" s="11" t="s">
        <v>23</v>
      </c>
      <c r="I34" s="11" t="s">
        <v>23</v>
      </c>
      <c r="J34" s="11" t="s">
        <v>23</v>
      </c>
      <c r="K34" s="5"/>
    </row>
    <row r="35" spans="1:1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 t="s">
        <v>61</v>
      </c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0" t="s">
        <v>45</v>
      </c>
      <c r="C39" s="57" t="s">
        <v>135</v>
      </c>
      <c r="D39" s="58"/>
      <c r="E39" s="58"/>
      <c r="F39" s="58"/>
      <c r="G39" s="58"/>
      <c r="H39" s="58"/>
      <c r="I39" s="58"/>
      <c r="J39" s="59"/>
      <c r="K39" s="5"/>
    </row>
    <row r="40" spans="1:11">
      <c r="A40" s="4"/>
      <c r="B40" s="10" t="s">
        <v>46</v>
      </c>
      <c r="C40" s="57" t="s">
        <v>135</v>
      </c>
      <c r="D40" s="60"/>
      <c r="E40" s="58"/>
      <c r="F40" s="58"/>
      <c r="G40" s="58"/>
      <c r="H40" s="58"/>
      <c r="I40" s="58"/>
      <c r="J40" s="59"/>
      <c r="K40" s="5"/>
    </row>
    <row r="41" spans="1:11">
      <c r="A41" s="4"/>
      <c r="B41" s="10" t="s">
        <v>47</v>
      </c>
      <c r="C41" s="57" t="s">
        <v>135</v>
      </c>
      <c r="D41" s="58"/>
      <c r="E41" s="58"/>
      <c r="F41" s="58"/>
      <c r="G41" s="58"/>
      <c r="H41" s="58"/>
      <c r="I41" s="58"/>
      <c r="J41" s="59"/>
      <c r="K41" s="5"/>
    </row>
    <row r="42" spans="1:11">
      <c r="A42" s="4"/>
      <c r="B42" s="10" t="s">
        <v>48</v>
      </c>
      <c r="C42" s="57" t="s">
        <v>135</v>
      </c>
      <c r="D42" s="58"/>
      <c r="E42" s="58"/>
      <c r="F42" s="58"/>
      <c r="G42" s="58"/>
      <c r="H42" s="58"/>
      <c r="I42" s="58"/>
      <c r="J42" s="59"/>
      <c r="K42" s="5"/>
    </row>
    <row r="43" spans="1:11">
      <c r="A43" s="4"/>
      <c r="B43" s="10" t="s">
        <v>49</v>
      </c>
      <c r="C43" s="57" t="s">
        <v>135</v>
      </c>
      <c r="D43" s="58"/>
      <c r="E43" s="58"/>
      <c r="F43" s="58"/>
      <c r="G43" s="58"/>
      <c r="H43" s="58"/>
      <c r="I43" s="58"/>
      <c r="J43" s="59"/>
      <c r="K43" s="5"/>
    </row>
    <row r="44" spans="1:11">
      <c r="A44" s="4"/>
      <c r="B44" s="10" t="s">
        <v>50</v>
      </c>
      <c r="C44" s="57" t="s">
        <v>135</v>
      </c>
      <c r="D44" s="58"/>
      <c r="E44" s="58"/>
      <c r="F44" s="58"/>
      <c r="G44" s="58"/>
      <c r="H44" s="58"/>
      <c r="I44" s="58"/>
      <c r="J44" s="59"/>
      <c r="K44" s="5"/>
    </row>
    <row r="45" spans="1:11">
      <c r="A45" s="4"/>
      <c r="B45" s="10" t="s">
        <v>51</v>
      </c>
      <c r="C45" s="57" t="s">
        <v>135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6"/>
      <c r="C46" s="83"/>
      <c r="D46" s="83"/>
      <c r="E46" s="83"/>
      <c r="F46" s="83"/>
      <c r="G46" s="83"/>
      <c r="H46" s="83"/>
      <c r="I46" s="83"/>
      <c r="J46" s="83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 t="s">
        <v>131</v>
      </c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 t="s">
        <v>60</v>
      </c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154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 t="s">
        <v>201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88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Data!$A$4:$A$6</xm:f>
          </x14:formula1>
          <xm:sqref>D33:J34</xm:sqref>
        </x14:dataValidation>
        <x14:dataValidation type="list" allowBlank="1" showInputMessage="1" showErrorMessage="1">
          <x14:formula1>
            <xm:f>Data!$A$39:$A$47</xm:f>
          </x14:formula1>
          <xm:sqref>C7 C5</xm:sqref>
        </x14:dataValidation>
        <x14:dataValidation type="list" allowBlank="1" showInputMessage="1" showErrorMessage="1">
          <x14:formula1>
            <xm:f>Data!$A$55:$A$65</xm:f>
          </x14:formula1>
          <xm:sqref>D35:J36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2"/>
  <sheetViews>
    <sheetView view="pageLayout" zoomScale="130" zoomScaleNormal="110" zoomScalePageLayoutView="130" workbookViewId="0">
      <selection activeCell="B3" sqref="B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156</v>
      </c>
      <c r="J3" s="69" t="s">
        <v>159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43000</v>
      </c>
    </row>
    <row r="5" spans="1:11">
      <c r="B5" s="9" t="s">
        <v>138</v>
      </c>
      <c r="C5" s="78" t="s">
        <v>139</v>
      </c>
      <c r="F5" s="8"/>
      <c r="G5" s="8"/>
      <c r="H5" s="9" t="s">
        <v>57</v>
      </c>
      <c r="J5" s="70">
        <f ca="1">TODAY()</f>
        <v>43000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62</v>
      </c>
      <c r="E7" s="72" t="s">
        <v>63</v>
      </c>
      <c r="F7" s="72" t="s">
        <v>64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30</v>
      </c>
      <c r="C8" s="10" t="s">
        <v>29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99"/>
      <c r="I8" s="100"/>
      <c r="J8" s="101"/>
      <c r="K8" s="5"/>
    </row>
    <row r="9" spans="1:11">
      <c r="A9" s="4"/>
      <c r="B9" s="10" t="s">
        <v>31</v>
      </c>
      <c r="C9" s="10" t="s">
        <v>29</v>
      </c>
      <c r="D9" s="11" t="s">
        <v>23</v>
      </c>
      <c r="E9" s="11" t="s">
        <v>23</v>
      </c>
      <c r="F9" s="11" t="s">
        <v>39</v>
      </c>
      <c r="G9" s="11" t="e">
        <f>VLOOKUP(D9,Lookup!C113:D114,2,FALSE)</f>
        <v>#N/A</v>
      </c>
      <c r="H9" s="99"/>
      <c r="I9" s="100"/>
      <c r="J9" s="101"/>
      <c r="K9" s="5"/>
    </row>
    <row r="10" spans="1:11">
      <c r="A10" s="4"/>
      <c r="B10" s="10" t="s">
        <v>32</v>
      </c>
      <c r="C10" s="10" t="s">
        <v>34</v>
      </c>
      <c r="D10" s="11"/>
      <c r="E10" s="11" t="s">
        <v>23</v>
      </c>
      <c r="F10" s="11" t="s">
        <v>23</v>
      </c>
      <c r="G10" s="11" t="e">
        <f>VLOOKUP(D10,Lookup!C115:D118,2)</f>
        <v>#N/A</v>
      </c>
      <c r="H10" s="99"/>
      <c r="I10" s="100"/>
      <c r="J10" s="101"/>
      <c r="K10" s="5"/>
    </row>
    <row r="11" spans="1:11">
      <c r="A11" s="4"/>
      <c r="B11" s="10" t="s">
        <v>33</v>
      </c>
      <c r="C11" s="10" t="s">
        <v>34</v>
      </c>
      <c r="D11" s="11"/>
      <c r="E11" s="11" t="s">
        <v>23</v>
      </c>
      <c r="F11" s="11" t="s">
        <v>43</v>
      </c>
      <c r="G11" s="11" t="e">
        <f>VLOOKUP(D11,Lookup!C119:D122,2)</f>
        <v>#N/A</v>
      </c>
      <c r="H11" s="99"/>
      <c r="I11" s="100"/>
      <c r="J11" s="101"/>
      <c r="K11" s="5"/>
    </row>
    <row r="12" spans="1:11">
      <c r="A12" s="4"/>
      <c r="B12" s="66"/>
      <c r="C12" s="66"/>
      <c r="D12" s="68"/>
      <c r="E12" s="68"/>
      <c r="F12" s="68"/>
      <c r="G12" s="68"/>
      <c r="H12" s="82"/>
      <c r="I12" s="82"/>
      <c r="J12" s="82"/>
      <c r="K12" s="5"/>
    </row>
    <row r="13" spans="1:11">
      <c r="A13" s="4"/>
      <c r="B13" s="55" t="s">
        <v>160</v>
      </c>
      <c r="C13" s="4"/>
      <c r="D13" s="4"/>
      <c r="E13" s="4"/>
      <c r="F13" s="4"/>
      <c r="G13" s="4"/>
      <c r="H13" s="4"/>
      <c r="I13" s="4"/>
      <c r="J13" s="4"/>
      <c r="K13" s="5"/>
    </row>
    <row r="14" spans="1:11">
      <c r="A14" s="4"/>
      <c r="B14" s="79" t="s">
        <v>151</v>
      </c>
      <c r="C14" s="79"/>
      <c r="K14" s="5"/>
    </row>
    <row r="15" spans="1:11">
      <c r="A15" s="4"/>
      <c r="B15" s="79" t="s">
        <v>161</v>
      </c>
      <c r="K15" s="5"/>
    </row>
    <row r="16" spans="1:11">
      <c r="A16" s="4"/>
      <c r="B16" s="88" t="s">
        <v>174</v>
      </c>
      <c r="K16" s="5"/>
    </row>
    <row r="17" spans="1:11">
      <c r="A17" s="4"/>
      <c r="B17" s="79" t="s">
        <v>202</v>
      </c>
      <c r="K17" s="5"/>
    </row>
    <row r="18" spans="1:11">
      <c r="A18" s="4"/>
      <c r="B18" s="79" t="s">
        <v>188</v>
      </c>
      <c r="K18" s="5"/>
    </row>
    <row r="19" spans="1:11">
      <c r="A19" s="4"/>
      <c r="B19" s="79"/>
      <c r="C19" s="79"/>
      <c r="K19" s="5"/>
    </row>
    <row r="20" spans="1:11">
      <c r="A20" s="4"/>
      <c r="B20" s="61" t="s">
        <v>63</v>
      </c>
      <c r="C20" s="62" t="s">
        <v>132</v>
      </c>
      <c r="D20" s="63"/>
      <c r="E20" s="63"/>
      <c r="F20" s="63"/>
      <c r="G20" s="63"/>
      <c r="H20" s="63"/>
      <c r="I20" s="63"/>
      <c r="J20" s="63"/>
      <c r="K20" s="5"/>
    </row>
    <row r="21" spans="1:11">
      <c r="A21" s="4"/>
      <c r="B21" s="55" t="s">
        <v>64</v>
      </c>
      <c r="C21" s="98" t="s">
        <v>133</v>
      </c>
      <c r="D21" s="98"/>
      <c r="E21" s="98"/>
      <c r="F21" s="98"/>
      <c r="G21" s="98"/>
      <c r="H21" s="98"/>
      <c r="I21" s="98"/>
      <c r="J21" s="98"/>
      <c r="K21" s="5"/>
    </row>
    <row r="22" spans="1:11">
      <c r="A22" s="4"/>
      <c r="B22" s="55"/>
      <c r="C22" s="97"/>
      <c r="D22" s="98"/>
      <c r="E22" s="98"/>
      <c r="F22" s="98"/>
      <c r="G22" s="98"/>
      <c r="H22" s="98"/>
      <c r="I22" s="98"/>
      <c r="J22" s="98"/>
      <c r="K22" s="5"/>
    </row>
    <row r="23" spans="1:11">
      <c r="A23" s="4"/>
      <c r="B23" s="4"/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131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 t="s">
        <v>60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 t="s">
        <v>154</v>
      </c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12" t="s">
        <v>201</v>
      </c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</sheetData>
  <mergeCells count="7">
    <mergeCell ref="G7:J7"/>
    <mergeCell ref="H10:J10"/>
    <mergeCell ref="H11:J11"/>
    <mergeCell ref="C21:J21"/>
    <mergeCell ref="C22:J22"/>
    <mergeCell ref="H8:J8"/>
    <mergeCell ref="H9:J9"/>
  </mergeCells>
  <conditionalFormatting sqref="G8:G12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Data!$A$50:$A$52</xm:f>
          </x14:formula1>
          <xm:sqref>B14</xm:sqref>
        </x14:dataValidation>
        <x14:dataValidation type="list" allowBlank="1" showInputMessage="1" showErrorMessage="1">
          <x14:formula1>
            <xm:f>Data!$A$39:$A$47</xm:f>
          </x14:formula1>
          <xm:sqref>C5</xm:sqref>
        </x14:dataValidation>
        <x14:dataValidation type="list" allowBlank="1" showInputMessage="1" showErrorMessage="1">
          <x14:formula1>
            <xm:f>Data!$A$4:$A$6</xm:f>
          </x14:formula1>
          <xm:sqref>D8:D9</xm:sqref>
        </x14:dataValidation>
        <x14:dataValidation type="list" allowBlank="1" showInputMessage="1" showErrorMessage="1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37"/>
  <sheetViews>
    <sheetView view="pageLayout" zoomScale="130" zoomScaleNormal="110" zoomScalePageLayoutView="130" workbookViewId="0">
      <selection activeCell="B3" sqref="B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">
        <v>197</v>
      </c>
    </row>
    <row r="2" spans="1:11">
      <c r="J2" s="13"/>
    </row>
    <row r="3" spans="1:11">
      <c r="B3" s="1" t="s">
        <v>59</v>
      </c>
      <c r="F3" s="8"/>
      <c r="G3" s="8"/>
      <c r="H3" s="9" t="s">
        <v>156</v>
      </c>
      <c r="J3" s="69" t="s">
        <v>157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43000</v>
      </c>
    </row>
    <row r="5" spans="1:11">
      <c r="B5" s="9" t="s">
        <v>138</v>
      </c>
      <c r="C5" s="78" t="s">
        <v>139</v>
      </c>
      <c r="F5" s="8"/>
      <c r="G5" s="8"/>
      <c r="H5" s="9" t="s">
        <v>57</v>
      </c>
      <c r="J5" s="70">
        <f ca="1">TODAY()</f>
        <v>43000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62</v>
      </c>
      <c r="E7" s="72" t="s">
        <v>63</v>
      </c>
      <c r="F7" s="72" t="s">
        <v>64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65</v>
      </c>
      <c r="F8" s="11" t="s">
        <v>23</v>
      </c>
      <c r="G8" s="11" t="e">
        <f>VLOOKUP(D8,Lookup!C3:D7,2)</f>
        <v>#N/A</v>
      </c>
      <c r="H8" s="99"/>
      <c r="I8" s="100"/>
      <c r="J8" s="101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9"/>
      <c r="I9" s="100"/>
      <c r="J9" s="101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66</v>
      </c>
      <c r="F10" s="11" t="s">
        <v>23</v>
      </c>
      <c r="G10" s="11" t="e">
        <f>VLOOKUP(D10,Lookup!C27:D33,2)</f>
        <v>#N/A</v>
      </c>
      <c r="H10" s="99"/>
      <c r="I10" s="100"/>
      <c r="J10" s="101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9"/>
      <c r="I11" s="100"/>
      <c r="J11" s="101"/>
      <c r="K11" s="5"/>
    </row>
    <row r="12" spans="1:11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9" t="s">
        <v>158</v>
      </c>
      <c r="I12" s="100"/>
      <c r="J12" s="101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9" t="s">
        <v>158</v>
      </c>
      <c r="I13" s="100"/>
      <c r="J13" s="101"/>
      <c r="K13" s="5"/>
    </row>
    <row r="14" spans="1:11">
      <c r="A14" s="4"/>
      <c r="B14" s="10" t="s">
        <v>119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9" t="s">
        <v>158</v>
      </c>
      <c r="I14" s="100"/>
      <c r="J14" s="101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9"/>
      <c r="I15" s="100"/>
      <c r="J15" s="101"/>
      <c r="K15" s="5"/>
    </row>
    <row r="16" spans="1:11" ht="15">
      <c r="A16" s="4"/>
      <c r="B16" s="10" t="s">
        <v>110</v>
      </c>
      <c r="C16" s="10" t="s">
        <v>111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9"/>
      <c r="I16" s="100"/>
      <c r="J16" s="101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67</v>
      </c>
      <c r="F17" s="11" t="s">
        <v>23</v>
      </c>
      <c r="G17" s="11" t="e">
        <f>VLOOKUP(D17,Lookup!C52:D59,2)</f>
        <v>#N/A</v>
      </c>
      <c r="H17" s="99"/>
      <c r="I17" s="100"/>
      <c r="J17" s="101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68</v>
      </c>
      <c r="F18" s="11">
        <v>0.4</v>
      </c>
      <c r="G18" s="11" t="e">
        <f>VLOOKUP(D18,Lookup!C61:D65,2)</f>
        <v>#N/A</v>
      </c>
      <c r="H18" s="99" t="s">
        <v>69</v>
      </c>
      <c r="I18" s="100"/>
      <c r="J18" s="101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9"/>
      <c r="I19" s="100"/>
      <c r="J19" s="101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9"/>
      <c r="I20" s="100"/>
      <c r="J20" s="101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70</v>
      </c>
      <c r="F21" s="11" t="s">
        <v>23</v>
      </c>
      <c r="G21" s="11" t="e">
        <f>VLOOKUP(D21,Lookup!C9:D16,2)</f>
        <v>#N/A</v>
      </c>
      <c r="H21" s="99" t="s">
        <v>158</v>
      </c>
      <c r="I21" s="100"/>
      <c r="J21" s="101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71</v>
      </c>
      <c r="F22" s="11" t="s">
        <v>23</v>
      </c>
      <c r="G22" s="11" t="e">
        <f>VLOOKUP(D22,Lookup!C80:D87,2)</f>
        <v>#N/A</v>
      </c>
      <c r="H22" s="99"/>
      <c r="I22" s="100"/>
      <c r="J22" s="101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66</v>
      </c>
      <c r="F23" s="11" t="s">
        <v>23</v>
      </c>
      <c r="G23" s="11" t="e">
        <f>VLOOKUP(D23,Lookup!C80:D87,2)</f>
        <v>#N/A</v>
      </c>
      <c r="H23" s="99"/>
      <c r="I23" s="100"/>
      <c r="J23" s="101"/>
      <c r="K23" s="5"/>
    </row>
    <row r="24" spans="1:11">
      <c r="A24" s="4"/>
      <c r="B24" s="10" t="s">
        <v>189</v>
      </c>
      <c r="C24" s="10" t="s">
        <v>190</v>
      </c>
      <c r="D24" s="14">
        <f ca="1">D25/10</f>
        <v>0</v>
      </c>
      <c r="E24" s="11" t="s">
        <v>23</v>
      </c>
      <c r="F24" s="11" t="s">
        <v>23</v>
      </c>
      <c r="G24" s="11" t="s">
        <v>23</v>
      </c>
      <c r="H24" s="99"/>
      <c r="I24" s="100"/>
      <c r="J24" s="101"/>
      <c r="K24" s="5"/>
    </row>
    <row r="25" spans="1:11">
      <c r="A25" s="4"/>
      <c r="B25" s="10" t="s">
        <v>189</v>
      </c>
      <c r="C25" s="10" t="s">
        <v>191</v>
      </c>
      <c r="D25" s="15">
        <f ca="1">D24*10</f>
        <v>0</v>
      </c>
      <c r="E25" s="11" t="s">
        <v>23</v>
      </c>
      <c r="F25" s="11" t="s">
        <v>23</v>
      </c>
      <c r="G25" s="11" t="s">
        <v>23</v>
      </c>
      <c r="H25" s="99"/>
      <c r="I25" s="100"/>
      <c r="J25" s="101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72</v>
      </c>
      <c r="F26" s="11" t="s">
        <v>23</v>
      </c>
      <c r="G26" s="11" t="e">
        <f>VLOOKUP(D26,Lookup!C124:D131,2)</f>
        <v>#N/A</v>
      </c>
      <c r="H26" s="99"/>
      <c r="I26" s="100"/>
      <c r="J26" s="101"/>
      <c r="K26" s="5"/>
    </row>
    <row r="27" spans="1:11">
      <c r="A27" s="4"/>
      <c r="B27" s="10" t="s">
        <v>168</v>
      </c>
      <c r="C27" s="10" t="s">
        <v>169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9"/>
      <c r="I27" s="100"/>
      <c r="J27" s="101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9"/>
      <c r="I28" s="100"/>
      <c r="J28" s="101"/>
      <c r="K28" s="5"/>
    </row>
    <row r="29" spans="1:11">
      <c r="A29" s="4"/>
      <c r="B29" s="10" t="s">
        <v>20</v>
      </c>
      <c r="C29" s="10" t="s">
        <v>24</v>
      </c>
      <c r="D29" s="14"/>
      <c r="E29" s="11" t="s">
        <v>73</v>
      </c>
      <c r="F29" s="11">
        <v>5</v>
      </c>
      <c r="G29" s="11" t="e">
        <f>VLOOKUP(D29,Lookup!C141:D147,2)</f>
        <v>#N/A</v>
      </c>
      <c r="H29" s="99" t="s">
        <v>203</v>
      </c>
      <c r="I29" s="100"/>
      <c r="J29" s="101"/>
      <c r="K29" s="5"/>
    </row>
    <row r="30" spans="1:11">
      <c r="A30" s="4"/>
      <c r="B30" s="10" t="s">
        <v>26</v>
      </c>
      <c r="C30" s="10" t="s">
        <v>24</v>
      </c>
      <c r="D30" s="87">
        <f>D31-D29</f>
        <v>0</v>
      </c>
      <c r="E30" s="11" t="s">
        <v>23</v>
      </c>
      <c r="F30" s="11" t="s">
        <v>23</v>
      </c>
      <c r="G30" s="11" t="s">
        <v>23</v>
      </c>
      <c r="H30" s="99" t="s">
        <v>158</v>
      </c>
      <c r="I30" s="100"/>
      <c r="J30" s="101"/>
      <c r="K30" s="5"/>
    </row>
    <row r="31" spans="1:11">
      <c r="A31" s="4"/>
      <c r="B31" s="10" t="s">
        <v>27</v>
      </c>
      <c r="C31" s="10" t="s">
        <v>24</v>
      </c>
      <c r="D31" s="14"/>
      <c r="E31" s="11" t="s">
        <v>23</v>
      </c>
      <c r="F31" s="11" t="s">
        <v>23</v>
      </c>
      <c r="G31" s="11" t="s">
        <v>23</v>
      </c>
      <c r="H31" s="99"/>
      <c r="I31" s="100"/>
      <c r="J31" s="101"/>
      <c r="K31" s="5"/>
    </row>
    <row r="32" spans="1:11">
      <c r="A32" s="4"/>
      <c r="B32" s="10" t="s">
        <v>30</v>
      </c>
      <c r="C32" s="10" t="s">
        <v>29</v>
      </c>
      <c r="D32" s="11" t="s">
        <v>23</v>
      </c>
      <c r="E32" s="11" t="s">
        <v>23</v>
      </c>
      <c r="F32" s="11" t="s">
        <v>23</v>
      </c>
      <c r="G32" s="11" t="e">
        <f>VLOOKUP(D32,Lookup!C111:D112,2,FALSE)</f>
        <v>#N/A</v>
      </c>
      <c r="H32" s="99"/>
      <c r="I32" s="100"/>
      <c r="J32" s="101"/>
      <c r="K32" s="5"/>
    </row>
    <row r="33" spans="1:11">
      <c r="A33" s="4"/>
      <c r="B33" s="10" t="s">
        <v>31</v>
      </c>
      <c r="C33" s="10" t="s">
        <v>29</v>
      </c>
      <c r="D33" s="11" t="s">
        <v>23</v>
      </c>
      <c r="E33" s="11" t="s">
        <v>23</v>
      </c>
      <c r="F33" s="11" t="s">
        <v>39</v>
      </c>
      <c r="G33" s="11" t="e">
        <f>VLOOKUP(D33,Lookup!C113:D114,2,FALSE)</f>
        <v>#N/A</v>
      </c>
      <c r="H33" s="99"/>
      <c r="I33" s="100"/>
      <c r="J33" s="101"/>
      <c r="K33" s="5"/>
    </row>
    <row r="34" spans="1:11">
      <c r="A34" s="4"/>
      <c r="B34" s="10" t="s">
        <v>32</v>
      </c>
      <c r="C34" s="10" t="s">
        <v>34</v>
      </c>
      <c r="D34" s="11"/>
      <c r="E34" s="11" t="s">
        <v>23</v>
      </c>
      <c r="F34" s="11" t="s">
        <v>23</v>
      </c>
      <c r="G34" s="11" t="e">
        <f>VLOOKUP(D34,Lookup!C115:D118,2)</f>
        <v>#N/A</v>
      </c>
      <c r="H34" s="99"/>
      <c r="I34" s="100"/>
      <c r="J34" s="101"/>
      <c r="K34" s="5"/>
    </row>
    <row r="35" spans="1:11">
      <c r="A35" s="4"/>
      <c r="B35" s="10" t="s">
        <v>33</v>
      </c>
      <c r="C35" s="10" t="s">
        <v>34</v>
      </c>
      <c r="D35" s="11"/>
      <c r="E35" s="11" t="s">
        <v>23</v>
      </c>
      <c r="F35" s="11" t="s">
        <v>43</v>
      </c>
      <c r="G35" s="11" t="e">
        <f>VLOOKUP(D35,Lookup!C119:D122,2)</f>
        <v>#N/A</v>
      </c>
      <c r="H35" s="99"/>
      <c r="I35" s="100"/>
      <c r="J35" s="101"/>
      <c r="K35" s="5"/>
    </row>
    <row r="36" spans="1:11">
      <c r="A36" s="4"/>
      <c r="B36" s="66"/>
      <c r="C36" s="66"/>
      <c r="D36" s="68"/>
      <c r="E36" s="68"/>
      <c r="F36" s="68"/>
      <c r="G36" s="68"/>
      <c r="H36" s="82"/>
      <c r="I36" s="82"/>
      <c r="J36" s="82"/>
      <c r="K36" s="5"/>
    </row>
    <row r="37" spans="1:11">
      <c r="A37" s="4"/>
      <c r="B37" s="55" t="s">
        <v>148</v>
      </c>
      <c r="C37" s="4"/>
      <c r="D37" s="4"/>
      <c r="E37" s="4"/>
      <c r="F37" s="4"/>
      <c r="G37" s="4"/>
      <c r="H37" s="4"/>
      <c r="I37" s="4"/>
      <c r="J37" s="4"/>
      <c r="K37" s="5"/>
    </row>
    <row r="38" spans="1:11">
      <c r="A38" s="4"/>
      <c r="B38" s="56" t="s">
        <v>170</v>
      </c>
      <c r="C38" s="56"/>
      <c r="K38" s="5"/>
    </row>
    <row r="39" spans="1:11">
      <c r="A39" s="4"/>
      <c r="B39" s="56" t="s">
        <v>147</v>
      </c>
      <c r="K39" s="5"/>
    </row>
    <row r="40" spans="1:11">
      <c r="A40" s="4"/>
      <c r="B40" s="56" t="s">
        <v>200</v>
      </c>
      <c r="K40" s="5"/>
    </row>
    <row r="41" spans="1:11">
      <c r="A41" s="4"/>
      <c r="B41" s="56" t="s">
        <v>150</v>
      </c>
      <c r="K41" s="5"/>
    </row>
    <row r="42" spans="1:11">
      <c r="A42" s="4"/>
      <c r="B42" s="56" t="s">
        <v>153</v>
      </c>
      <c r="C42" s="56"/>
      <c r="K42" s="5"/>
    </row>
    <row r="43" spans="1:11">
      <c r="A43" s="4"/>
      <c r="B43" s="82" t="s">
        <v>198</v>
      </c>
      <c r="C43" s="82"/>
      <c r="K43" s="5"/>
    </row>
    <row r="44" spans="1:11">
      <c r="A44" s="4"/>
      <c r="B44" s="61" t="s">
        <v>63</v>
      </c>
      <c r="C44" s="62" t="s">
        <v>132</v>
      </c>
      <c r="D44" s="63"/>
      <c r="E44" s="63"/>
      <c r="F44" s="63"/>
      <c r="G44" s="63"/>
      <c r="H44" s="63"/>
      <c r="I44" s="63"/>
      <c r="J44" s="63"/>
      <c r="K44" s="5"/>
    </row>
    <row r="45" spans="1:11">
      <c r="A45" s="4"/>
      <c r="B45" s="55" t="s">
        <v>64</v>
      </c>
      <c r="C45" s="98" t="s">
        <v>133</v>
      </c>
      <c r="D45" s="98"/>
      <c r="E45" s="98"/>
      <c r="F45" s="98"/>
      <c r="G45" s="98"/>
      <c r="H45" s="98"/>
      <c r="I45" s="98"/>
      <c r="J45" s="98"/>
      <c r="K45" s="5"/>
    </row>
    <row r="46" spans="1:11">
      <c r="A46" s="4"/>
      <c r="B46" s="55" t="s">
        <v>24</v>
      </c>
      <c r="C46" s="97" t="s">
        <v>134</v>
      </c>
      <c r="D46" s="98"/>
      <c r="E46" s="98"/>
      <c r="F46" s="98"/>
      <c r="G46" s="98"/>
      <c r="H46" s="98"/>
      <c r="I46" s="98"/>
      <c r="J46" s="98"/>
      <c r="K46" s="5"/>
    </row>
    <row r="47" spans="1:11">
      <c r="A47" s="4"/>
      <c r="B47" s="55"/>
      <c r="C47" s="81"/>
      <c r="D47" s="82"/>
      <c r="E47" s="82"/>
      <c r="F47" s="82"/>
      <c r="G47" s="82"/>
      <c r="H47" s="82"/>
      <c r="I47" s="82"/>
      <c r="J47" s="82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 t="s">
        <v>131</v>
      </c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60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154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12" t="s">
        <v>199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</sheetData>
  <mergeCells count="31">
    <mergeCell ref="H32:J32"/>
    <mergeCell ref="H33:J33"/>
    <mergeCell ref="H34:J34"/>
    <mergeCell ref="H35:J35"/>
    <mergeCell ref="H17:J17"/>
    <mergeCell ref="H30:J30"/>
    <mergeCell ref="H31:J31"/>
    <mergeCell ref="H27:J27"/>
    <mergeCell ref="H24:J24"/>
    <mergeCell ref="H25:J25"/>
    <mergeCell ref="G7:J7"/>
    <mergeCell ref="H8:J8"/>
    <mergeCell ref="H9:J9"/>
    <mergeCell ref="H10:J10"/>
    <mergeCell ref="H11:J11"/>
    <mergeCell ref="C46:J46"/>
    <mergeCell ref="H12:J12"/>
    <mergeCell ref="H13:J13"/>
    <mergeCell ref="H14:J14"/>
    <mergeCell ref="H15:J15"/>
    <mergeCell ref="C45:J45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86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Data!$A$4:$A$6</xm:f>
          </x14:formula1>
          <xm:sqref>D32:D33</xm:sqref>
        </x14:dataValidation>
        <x14:dataValidation type="list" allowBlank="1" showInputMessage="1" showErrorMessage="1">
          <x14:formula1>
            <xm:f>Data!$A$39:$A$47</xm:f>
          </x14:formula1>
          <xm:sqref>C5</xm:sqref>
        </x14:dataValidation>
        <x14:dataValidation type="list" allowBlank="1" showInputMessage="1" showErrorMessage="1">
          <x14:formula1>
            <xm:f>Data!$A$50:$A$52</xm:f>
          </x14:formula1>
          <xm:sqref>B41</xm:sqref>
        </x14:dataValidation>
        <x14:dataValidation type="list" allowBlank="1" showInputMessage="1" showErrorMessage="1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6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6" t="s">
        <v>178</v>
      </c>
      <c r="J1" s="13" t="str">
        <f>'R-ALL'!J1</f>
        <v>Rev3.0</v>
      </c>
    </row>
    <row r="2" spans="1:11" ht="23.25">
      <c r="B2" s="2" t="s">
        <v>183</v>
      </c>
      <c r="J2" s="13"/>
    </row>
    <row r="3" spans="1:11">
      <c r="J3" s="13"/>
    </row>
    <row r="4" spans="1:11" ht="22.5" customHeight="1">
      <c r="B4" s="90" t="s">
        <v>181</v>
      </c>
      <c r="C4" s="105"/>
      <c r="D4" s="105"/>
      <c r="E4" s="105"/>
      <c r="F4" s="105"/>
      <c r="G4" s="8"/>
      <c r="H4" s="90" t="s">
        <v>156</v>
      </c>
      <c r="I4" s="105"/>
      <c r="J4" s="105"/>
    </row>
    <row r="5" spans="1:11" ht="22.5" customHeight="1">
      <c r="B5" s="90" t="s">
        <v>182</v>
      </c>
      <c r="C5" s="105"/>
      <c r="D5" s="105"/>
      <c r="E5" s="105"/>
      <c r="F5" s="105"/>
      <c r="G5" s="8"/>
      <c r="H5" s="90" t="s">
        <v>56</v>
      </c>
      <c r="I5" s="105"/>
      <c r="J5" s="105"/>
    </row>
    <row r="6" spans="1:11" ht="22.5" customHeight="1">
      <c r="B6" s="90" t="s">
        <v>138</v>
      </c>
      <c r="C6" s="106"/>
      <c r="D6" s="106"/>
      <c r="E6" s="106"/>
      <c r="F6" s="106"/>
      <c r="G6" s="8"/>
      <c r="H6" s="90" t="s">
        <v>180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1" t="s">
        <v>1</v>
      </c>
      <c r="C9" s="92" t="s">
        <v>179</v>
      </c>
      <c r="D9" s="92"/>
      <c r="E9" s="92"/>
      <c r="F9" s="92"/>
      <c r="G9" s="92"/>
      <c r="H9" s="92"/>
      <c r="I9" s="92"/>
      <c r="J9" s="92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7</v>
      </c>
      <c r="C13" s="10" t="s">
        <v>52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9</v>
      </c>
      <c r="C14" s="10" t="s">
        <v>54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110</v>
      </c>
      <c r="C15" s="10" t="s">
        <v>111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10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11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12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13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15</v>
      </c>
      <c r="C21" s="10" t="s">
        <v>24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16</v>
      </c>
      <c r="C22" s="10" t="s">
        <v>24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189</v>
      </c>
      <c r="C23" s="95" t="s">
        <v>194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18</v>
      </c>
      <c r="C24" s="10" t="s">
        <v>25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168</v>
      </c>
      <c r="C25" s="10" t="s">
        <v>169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19</v>
      </c>
      <c r="C26" s="10" t="s">
        <v>55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66"/>
      <c r="C27" s="66"/>
      <c r="D27" s="68"/>
      <c r="E27" s="68"/>
      <c r="F27" s="68"/>
      <c r="G27" s="68"/>
      <c r="H27" s="68"/>
      <c r="I27" s="68"/>
      <c r="J27" s="68"/>
      <c r="K27" s="5"/>
    </row>
    <row r="28" spans="1:11">
      <c r="A28" s="4"/>
      <c r="B28" s="7" t="s">
        <v>44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45</v>
      </c>
      <c r="C29" s="57" t="s">
        <v>187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46</v>
      </c>
      <c r="C30" s="57" t="s">
        <v>187</v>
      </c>
      <c r="D30" s="60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47</v>
      </c>
      <c r="C31" s="57" t="s">
        <v>187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48</v>
      </c>
      <c r="C32" s="57" t="s">
        <v>187</v>
      </c>
      <c r="D32" s="58"/>
      <c r="E32" s="58"/>
      <c r="F32" s="58"/>
      <c r="G32" s="58"/>
      <c r="H32" s="58"/>
      <c r="I32" s="58"/>
      <c r="J32" s="59"/>
      <c r="K32" s="5"/>
    </row>
    <row r="33" spans="1:11" ht="20.25" customHeight="1">
      <c r="A33" s="4"/>
      <c r="B33" s="10" t="s">
        <v>49</v>
      </c>
      <c r="C33" s="57" t="s">
        <v>187</v>
      </c>
      <c r="D33" s="58"/>
      <c r="E33" s="58"/>
      <c r="F33" s="58"/>
      <c r="G33" s="58"/>
      <c r="H33" s="58"/>
      <c r="I33" s="58"/>
      <c r="J33" s="59"/>
      <c r="K33" s="5"/>
    </row>
    <row r="34" spans="1:11" ht="20.25" customHeight="1">
      <c r="A34" s="4"/>
      <c r="B34" s="10" t="s">
        <v>50</v>
      </c>
      <c r="C34" s="57" t="s">
        <v>187</v>
      </c>
      <c r="D34" s="58"/>
      <c r="E34" s="58"/>
      <c r="F34" s="58"/>
      <c r="G34" s="58"/>
      <c r="H34" s="58"/>
      <c r="I34" s="58"/>
      <c r="J34" s="59"/>
      <c r="K34" s="5"/>
    </row>
    <row r="35" spans="1:11" ht="20.25" customHeight="1">
      <c r="A35" s="4"/>
      <c r="B35" s="10" t="s">
        <v>51</v>
      </c>
      <c r="C35" s="57" t="s">
        <v>187</v>
      </c>
      <c r="D35" s="58"/>
      <c r="E35" s="58"/>
      <c r="F35" s="58"/>
      <c r="G35" s="58"/>
      <c r="H35" s="58"/>
      <c r="I35" s="58"/>
      <c r="J35" s="59"/>
      <c r="K35" s="5"/>
    </row>
    <row r="36" spans="1:11">
      <c r="A36" s="4"/>
      <c r="B36" s="66"/>
      <c r="C36" s="83"/>
      <c r="D36" s="83"/>
      <c r="E36" s="83"/>
      <c r="F36" s="83"/>
      <c r="G36" s="83"/>
      <c r="H36" s="83"/>
      <c r="I36" s="83"/>
      <c r="J36" s="83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8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6" t="s">
        <v>178</v>
      </c>
      <c r="J1" s="13" t="str">
        <f>'R-ALL'!J1</f>
        <v>Rev3.0</v>
      </c>
    </row>
    <row r="2" spans="1:11" ht="23.25">
      <c r="B2" s="2" t="s">
        <v>184</v>
      </c>
      <c r="J2" s="13"/>
    </row>
    <row r="3" spans="1:11">
      <c r="J3" s="13"/>
    </row>
    <row r="4" spans="1:11" ht="22.5" customHeight="1">
      <c r="B4" s="90" t="s">
        <v>181</v>
      </c>
      <c r="C4" s="105"/>
      <c r="D4" s="105"/>
      <c r="E4" s="105"/>
      <c r="F4" s="105"/>
      <c r="G4" s="8"/>
      <c r="H4" s="90" t="s">
        <v>156</v>
      </c>
      <c r="I4" s="105"/>
      <c r="J4" s="105"/>
    </row>
    <row r="5" spans="1:11" ht="22.5" customHeight="1">
      <c r="B5" s="90" t="s">
        <v>182</v>
      </c>
      <c r="C5" s="105"/>
      <c r="D5" s="105"/>
      <c r="E5" s="105"/>
      <c r="F5" s="105"/>
      <c r="G5" s="8"/>
      <c r="H5" s="90" t="s">
        <v>56</v>
      </c>
      <c r="I5" s="105"/>
      <c r="J5" s="105"/>
    </row>
    <row r="6" spans="1:11" ht="22.5" customHeight="1">
      <c r="B6" s="90" t="s">
        <v>138</v>
      </c>
      <c r="C6" s="106"/>
      <c r="D6" s="106"/>
      <c r="E6" s="106"/>
      <c r="F6" s="106"/>
      <c r="G6" s="8"/>
      <c r="H6" s="90" t="s">
        <v>180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1" t="s">
        <v>1</v>
      </c>
      <c r="C9" s="92" t="s">
        <v>179</v>
      </c>
      <c r="D9" s="92"/>
      <c r="E9" s="92"/>
      <c r="F9" s="92"/>
      <c r="G9" s="92"/>
      <c r="H9" s="92"/>
      <c r="I9" s="92"/>
      <c r="J9" s="92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18</v>
      </c>
      <c r="C17" s="10" t="s">
        <v>25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19</v>
      </c>
      <c r="C18" s="10" t="s">
        <v>55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66"/>
      <c r="C19" s="66"/>
      <c r="D19" s="68"/>
      <c r="E19" s="68"/>
      <c r="F19" s="68"/>
      <c r="G19" s="68"/>
      <c r="H19" s="68"/>
      <c r="I19" s="68"/>
      <c r="J19" s="68"/>
      <c r="K19" s="5"/>
    </row>
    <row r="20" spans="1:11">
      <c r="A20" s="4"/>
      <c r="B20" s="7" t="s">
        <v>44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45</v>
      </c>
      <c r="C21" s="57" t="s">
        <v>135</v>
      </c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46</v>
      </c>
      <c r="C22" s="57" t="s">
        <v>135</v>
      </c>
      <c r="D22" s="60"/>
      <c r="E22" s="58"/>
      <c r="F22" s="58"/>
      <c r="G22" s="58"/>
      <c r="H22" s="58"/>
      <c r="I22" s="58"/>
      <c r="J22" s="59"/>
      <c r="K22" s="5"/>
    </row>
    <row r="23" spans="1:11" ht="20.25" customHeight="1">
      <c r="A23" s="4"/>
      <c r="B23" s="10" t="s">
        <v>47</v>
      </c>
      <c r="C23" s="57" t="s">
        <v>135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48</v>
      </c>
      <c r="C24" s="57" t="s">
        <v>135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49</v>
      </c>
      <c r="C25" s="57" t="s">
        <v>135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50</v>
      </c>
      <c r="C26" s="57" t="s">
        <v>135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51</v>
      </c>
      <c r="C27" s="57" t="s">
        <v>135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3"/>
      <c r="D28" s="83"/>
      <c r="E28" s="83"/>
      <c r="F28" s="83"/>
      <c r="G28" s="83"/>
      <c r="H28" s="83"/>
      <c r="I28" s="83"/>
      <c r="J28" s="83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0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6" t="s">
        <v>178</v>
      </c>
      <c r="J1" s="13" t="str">
        <f>'R-ALL'!J1</f>
        <v>Rev3.0</v>
      </c>
    </row>
    <row r="2" spans="1:11" ht="23.25">
      <c r="B2" s="2" t="s">
        <v>22</v>
      </c>
      <c r="J2" s="13"/>
    </row>
    <row r="3" spans="1:11">
      <c r="J3" s="13"/>
    </row>
    <row r="4" spans="1:11" ht="22.5" customHeight="1">
      <c r="B4" s="90" t="s">
        <v>181</v>
      </c>
      <c r="C4" s="105"/>
      <c r="D4" s="105"/>
      <c r="E4" s="105"/>
      <c r="F4" s="105"/>
      <c r="G4" s="8"/>
      <c r="H4" s="90" t="s">
        <v>156</v>
      </c>
      <c r="I4" s="105"/>
      <c r="J4" s="105"/>
    </row>
    <row r="5" spans="1:11" ht="22.5" customHeight="1">
      <c r="B5" s="90" t="s">
        <v>182</v>
      </c>
      <c r="C5" s="105"/>
      <c r="D5" s="105"/>
      <c r="E5" s="105"/>
      <c r="F5" s="105"/>
      <c r="G5" s="8"/>
      <c r="H5" s="90" t="s">
        <v>56</v>
      </c>
      <c r="I5" s="105"/>
      <c r="J5" s="105"/>
    </row>
    <row r="6" spans="1:11" ht="22.5" customHeight="1">
      <c r="B6" s="90" t="s">
        <v>138</v>
      </c>
      <c r="C6" s="106"/>
      <c r="D6" s="106"/>
      <c r="E6" s="106"/>
      <c r="F6" s="106"/>
      <c r="G6" s="8"/>
      <c r="H6" s="90" t="s">
        <v>180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1" t="s">
        <v>1</v>
      </c>
      <c r="C9" s="92" t="s">
        <v>179</v>
      </c>
      <c r="D9" s="92" t="s">
        <v>136</v>
      </c>
      <c r="E9" s="92" t="s">
        <v>137</v>
      </c>
      <c r="F9" s="92" t="s">
        <v>22</v>
      </c>
      <c r="G9" s="92" t="s">
        <v>28</v>
      </c>
      <c r="H9" s="92" t="s">
        <v>165</v>
      </c>
      <c r="I9" s="92" t="s">
        <v>166</v>
      </c>
      <c r="J9" s="92" t="s">
        <v>167</v>
      </c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10</v>
      </c>
      <c r="C13" s="10" t="s">
        <v>24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11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15</v>
      </c>
      <c r="C16" s="10" t="s">
        <v>24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189</v>
      </c>
      <c r="C17" s="95" t="s">
        <v>194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18</v>
      </c>
      <c r="C18" s="10" t="s">
        <v>25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168</v>
      </c>
      <c r="C19" s="10" t="s">
        <v>169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19</v>
      </c>
      <c r="C20" s="10" t="s">
        <v>55</v>
      </c>
      <c r="D20" s="14"/>
      <c r="E20" s="14"/>
      <c r="F20" s="14"/>
      <c r="G20" s="14"/>
      <c r="H20" s="14"/>
      <c r="I20" s="14"/>
      <c r="J20" s="14"/>
      <c r="K20" s="5"/>
    </row>
    <row r="21" spans="1:11">
      <c r="A21" s="4"/>
      <c r="B21" s="66"/>
      <c r="C21" s="66"/>
      <c r="D21" s="68"/>
      <c r="E21" s="68"/>
      <c r="F21" s="68"/>
      <c r="G21" s="68"/>
      <c r="H21" s="68"/>
      <c r="I21" s="68"/>
      <c r="J21" s="68"/>
      <c r="K21" s="5"/>
    </row>
    <row r="22" spans="1:11">
      <c r="A22" s="4"/>
      <c r="B22" s="7" t="s">
        <v>44</v>
      </c>
      <c r="C22" s="9"/>
      <c r="D22" s="8"/>
      <c r="E22" s="8"/>
      <c r="F22" s="8"/>
      <c r="G22" s="8"/>
      <c r="H22" s="8"/>
      <c r="I22" s="8"/>
      <c r="J22" s="8"/>
      <c r="K22" s="5"/>
    </row>
    <row r="23" spans="1:11" ht="20.25" customHeight="1">
      <c r="A23" s="4"/>
      <c r="B23" s="10" t="s">
        <v>45</v>
      </c>
      <c r="C23" s="57" t="s">
        <v>135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46</v>
      </c>
      <c r="C24" s="57" t="s">
        <v>135</v>
      </c>
      <c r="D24" s="60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47</v>
      </c>
      <c r="C25" s="57" t="s">
        <v>135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48</v>
      </c>
      <c r="C26" s="57" t="s">
        <v>135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49</v>
      </c>
      <c r="C27" s="57" t="s">
        <v>135</v>
      </c>
      <c r="D27" s="58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50</v>
      </c>
      <c r="C28" s="57" t="s">
        <v>135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51</v>
      </c>
      <c r="C29" s="57" t="s">
        <v>135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66"/>
      <c r="C30" s="83"/>
      <c r="D30" s="83"/>
      <c r="E30" s="83"/>
      <c r="F30" s="83"/>
      <c r="G30" s="83"/>
      <c r="H30" s="83"/>
      <c r="I30" s="83"/>
      <c r="J30" s="83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F797BFA-1EAD-4A40-8B77-98F1B2FC79B5}"/>
</file>

<file path=customXml/itemProps2.xml><?xml version="1.0" encoding="utf-8"?>
<ds:datastoreItem xmlns:ds="http://schemas.openxmlformats.org/officeDocument/2006/customXml" ds:itemID="{ECE4BBD8-FB9A-4847-A2AB-6B83D627612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Sonia Sharma</cp:lastModifiedBy>
  <cp:lastPrinted>2017-09-21T23:12:22Z</cp:lastPrinted>
  <dcterms:created xsi:type="dcterms:W3CDTF">2017-07-10T05:27:40Z</dcterms:created>
  <dcterms:modified xsi:type="dcterms:W3CDTF">2017-09-21T23:12:31Z</dcterms:modified>
</cp:coreProperties>
</file>