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H18" i="9"/>
  <c r="I18" i="9"/>
  <c r="J18" i="9"/>
  <c r="E25" i="1"/>
  <c r="E26" i="1"/>
  <c r="G26" i="1"/>
  <c r="G25" i="1"/>
  <c r="I25" i="1"/>
  <c r="I26" i="1"/>
  <c r="J25" i="1"/>
  <c r="J26" i="1"/>
  <c r="D24" i="17"/>
  <c r="D25" i="17"/>
  <c r="H26" i="1"/>
  <c r="H25" i="1"/>
  <c r="D26" i="1"/>
  <c r="D25" i="1"/>
  <c r="D24" i="4"/>
  <c r="D25" i="4"/>
  <c r="F25" i="1"/>
  <c r="F26" i="1"/>
</calcChain>
</file>

<file path=xl/sharedStrings.xml><?xml version="1.0" encoding="utf-8"?>
<sst xmlns="http://schemas.openxmlformats.org/spreadsheetml/2006/main" count="1142" uniqueCount="211">
  <si>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</si>
  <si>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</si>
  <si>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</si>
  <si>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</si>
  <si>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</si>
  <si>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</si>
  <si>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</si>
  <si>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</si>
  <si>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</si>
  <si>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</si>
  <si>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</si>
  <si>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</si>
  <si>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</si>
  <si>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</si>
  <si>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</si>
  <si>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</si>
  <si>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</si>
  <si>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</si>
  <si>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</si>
  <si>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</si>
  <si>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</si>
  <si>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</si>
  <si>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</si>
  <si>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</si>
  <si>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</si>
  <si>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</si>
  <si>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</si>
  <si>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</si>
  <si>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</si>
  <si>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</si>
  <si>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</si>
  <si>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</si>
  <si>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</si>
  <si>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</si>
  <si>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</si>
  <si>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</si>
  <si>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</si>
  <si>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</si>
  <si>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</si>
  <si>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</si>
  <si>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</si>
  <si>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</si>
  <si>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</si>
  <si>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</si>
  <si>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</si>
  <si>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</si>
  <si>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</si>
  <si>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</si>
  <si>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</si>
  <si>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</si>
  <si>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</si>
  <si>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</si>
  <si>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</si>
  <si>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</si>
  <si>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</si>
  <si>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</si>
  <si>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</si>
  <si>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</si>
  <si>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</si>
  <si>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</si>
  <si>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</si>
  <si>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</si>
  <si>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</si>
  <si>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</si>
  <si>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</si>
  <si>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</si>
  <si>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</si>
  <si>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</si>
  <si>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</si>
  <si>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</si>
  <si>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</si>
  <si>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</si>
  <si>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</si>
  <si>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</si>
  <si>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</si>
  <si>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</si>
  <si>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</si>
  <si>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</si>
  <si>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</si>
  <si>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</si>
  <si>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</si>
  <si>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</si>
  <si>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</si>
  <si>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</si>
  <si>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</si>
  <si>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</si>
  <si>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</si>
  <si>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</si>
  <si>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</si>
  <si>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</si>
  <si>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</si>
  <si>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</si>
  <si>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</si>
  <si>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</si>
  <si>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</si>
  <si>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</si>
  <si>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</si>
  <si>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</si>
  <si>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</si>
  <si>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</si>
  <si>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</si>
  <si>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</si>
  <si>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</si>
  <si>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</si>
  <si>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</si>
  <si>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</si>
  <si>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</si>
  <si>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</si>
  <si>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</si>
  <si>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</si>
  <si>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</si>
  <si>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</si>
  <si>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</si>
  <si>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</si>
  <si>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</si>
  <si>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</si>
  <si>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</si>
  <si>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</si>
  <si>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</si>
  <si>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</si>
  <si>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</si>
  <si>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</si>
  <si>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</si>
  <si>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</si>
  <si>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</si>
  <si>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</si>
  <si>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</si>
  <si>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</si>
  <si>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</si>
  <si>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</si>
  <si>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</si>
  <si>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</si>
  <si>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</si>
  <si>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</si>
  <si>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</si>
  <si>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</si>
  <si>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</si>
  <si>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</si>
  <si>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</si>
  <si>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</si>
  <si>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</si>
  <si>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</si>
  <si>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</si>
  <si>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</si>
  <si>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</si>
  <si>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</si>
  <si>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</si>
  <si>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</si>
  <si>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</si>
  <si>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</si>
  <si>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</si>
  <si>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</si>
  <si>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</si>
  <si>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</si>
  <si>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</si>
  <si>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</si>
  <si>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</si>
  <si>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</si>
  <si>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</si>
  <si>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</si>
  <si>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</si>
  <si>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</si>
  <si>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</si>
  <si>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</si>
  <si>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</si>
  <si>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</si>
  <si>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</si>
  <si>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</si>
  <si>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</si>
  <si>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</si>
  <si>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</si>
  <si>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</si>
  <si>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</si>
  <si>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</si>
  <si>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</si>
  <si>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</si>
  <si>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</si>
  <si>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</si>
  <si>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</si>
  <si>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</si>
  <si>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</si>
  <si>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</si>
  <si>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</si>
  <si>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</si>
  <si>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</si>
  <si>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</si>
  <si>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</si>
  <si>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</si>
  <si>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</si>
  <si>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</si>
  <si>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</si>
  <si>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</si>
  <si>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</si>
  <si>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</si>
  <si>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</si>
  <si>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</si>
  <si>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</si>
  <si>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</si>
  <si>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</si>
  <si>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</si>
  <si>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</si>
  <si>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</si>
  <si>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</si>
  <si>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</si>
  <si>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REDPATHS ALEXANDRA</t>
  </si>
  <si>
    <t>TROY ANDERSON</t>
  </si>
  <si>
    <t>20170922SRT01</t>
  </si>
  <si>
    <t xml:space="preserve">The sample was discoloured with no significant sediment </t>
  </si>
  <si>
    <t xml:space="preserve">The sample was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</si>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</sst>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32</xdr:row>
      <xdr:rowOff>58614</xdr:rowOff>
    </xdr:from>
    <xdr:to>
      <xdr:col>1</xdr:col>
      <xdr:colOff>1318847</xdr:colOff>
      <xdr:row>33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170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200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8" t="s">
        <v>133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134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180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156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43000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7.1</v>
      </c>
      <c r="F9" s="14">
        <v>7.1</v>
      </c>
      <c r="G9" s="14">
        <v>6.9</v>
      </c>
      <c r="H9" s="14">
        <v>7.2</v>
      </c>
      <c r="I9" s="14">
        <v>7.3</v>
      </c>
      <c r="J9" s="14">
        <v>6.9</v>
      </c>
      <c r="K9" s="5"/>
    </row>
    <row r="10" spans="1:11">
      <c r="A10" s="4"/>
      <c r="B10" s="10" t="s">
        <v>5</v>
      </c>
      <c r="C10" s="10" t="s">
        <v>52</v>
      </c>
      <c r="D10" s="11">
        <v>380</v>
      </c>
      <c r="E10" s="11">
        <v>410</v>
      </c>
      <c r="F10" s="11">
        <v>400</v>
      </c>
      <c r="G10" s="11">
        <v>175</v>
      </c>
      <c r="H10" s="11">
        <v>380</v>
      </c>
      <c r="I10" s="11">
        <v>410</v>
      </c>
      <c r="J10" s="11">
        <v>145</v>
      </c>
      <c r="K10" s="5"/>
    </row>
    <row r="11" spans="1:11">
      <c r="A11" s="4"/>
      <c r="B11" s="10" t="s">
        <v>6</v>
      </c>
      <c r="C11" s="10" t="s">
        <v>52</v>
      </c>
      <c r="D11" s="11">
        <v>330</v>
      </c>
      <c r="E11" s="11">
        <v>220</v>
      </c>
      <c r="F11" s="11">
        <v>5</v>
      </c>
      <c r="G11" s="11">
        <v>5</v>
      </c>
      <c r="H11" s="11">
        <v>370</v>
      </c>
      <c r="I11" s="11">
        <v>5</v>
      </c>
      <c r="J11" s="11">
        <v>5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60.296591462482944</v>
      </c>
      <c r="E12" s="15">
        <f t="shared" ref="E12:J12" si="0">2*(E10-(5*10^(E9-10)))/(1+(0.94*10^(E9-10)))*10^(6-E9)</f>
        <v>65.056927537258616</v>
      </c>
      <c r="F12" s="15">
        <f t="shared" si="0"/>
        <v>63.470148845666721</v>
      </c>
      <c r="G12" s="15">
        <f t="shared" si="0"/>
        <v>44.028514705973706</v>
      </c>
      <c r="H12" s="15">
        <f t="shared" si="0"/>
        <v>47.88042594103613</v>
      </c>
      <c r="I12" s="15">
        <f t="shared" si="0"/>
        <v>41.0194193259671</v>
      </c>
      <c r="J12" s="15">
        <f t="shared" si="0"/>
        <v>36.480598027140175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9.9999999999999645E-2</v>
      </c>
      <c r="E13" s="14">
        <f>+E9+0.5+VLOOKUP(E10,LSI!$F$2:$G$25,2)+VLOOKUP(E11,LSI!$H$2:$I$25,2)-12.1</f>
        <v>0</v>
      </c>
      <c r="F13" s="14">
        <f>+F9+0.5+VLOOKUP(F10,LSI!$F$2:$G$25,2)+VLOOKUP(F11,LSI!$H$2:$I$25,2)-12.1</f>
        <v>-1.5999999999999996</v>
      </c>
      <c r="G13" s="14">
        <f>+G9+0.5+VLOOKUP(G10,LSI!$F$2:$G$25,2)+VLOOKUP(G11,LSI!$H$2:$I$25,2)-12.1</f>
        <v>-2.1999999999999993</v>
      </c>
      <c r="H13" s="14">
        <f>+H9+0.5+VLOOKUP(H10,LSI!$F$2:$G$25,2)+VLOOKUP(H11,LSI!$H$2:$I$25,2)-12.1</f>
        <v>0.20000000000000107</v>
      </c>
      <c r="I13" s="14">
        <f>+I9+0.5+VLOOKUP(I10,LSI!$F$2:$G$25,2)+VLOOKUP(I11,LSI!$H$2:$I$25,2)-12.1</f>
        <v>-1.4000000000000004</v>
      </c>
      <c r="J13" s="14">
        <f>+J9+0.5+VLOOKUP(J10,LSI!$F$2:$G$25,2)+VLOOKUP(J11,LSI!$H$2:$I$25,2)-12.1</f>
        <v>-2.3000000000000007</v>
      </c>
      <c r="K13" s="5"/>
    </row>
    <row r="14" spans="1:11">
      <c r="A14" s="4"/>
      <c r="B14" s="10" t="s">
        <v>10</v>
      </c>
      <c r="C14" s="10" t="s">
        <v>24</v>
      </c>
      <c r="D14" s="11">
        <v>2.25</v>
      </c>
      <c r="E14" s="11">
        <v>2.0499999999999998</v>
      </c>
      <c r="F14" s="11">
        <v>0.41</v>
      </c>
      <c r="G14" s="11">
        <v>0.01</v>
      </c>
      <c r="H14" s="11">
        <v>1.84</v>
      </c>
      <c r="I14" s="11">
        <v>0.21</v>
      </c>
      <c r="J14" s="11">
        <v>0.03</v>
      </c>
      <c r="K14" s="5"/>
    </row>
    <row r="15" spans="1:11">
      <c r="A15" s="4"/>
      <c r="B15" s="10" t="s">
        <v>11</v>
      </c>
      <c r="C15" s="10" t="s">
        <v>24</v>
      </c>
      <c r="D15" s="11">
        <v>0.8</v>
      </c>
      <c r="E15" s="11">
        <v>0.8</v>
      </c>
      <c r="F15" s="11" t="s">
        <v>40</v>
      </c>
      <c r="G15" s="11" t="s">
        <v>40</v>
      </c>
      <c r="H15" s="11">
        <v>1.2</v>
      </c>
      <c r="I15" s="11" t="s">
        <v>40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700</v>
      </c>
      <c r="E16" s="11">
        <v>700</v>
      </c>
      <c r="F16" s="11">
        <v>740</v>
      </c>
      <c r="G16" s="11">
        <v>840</v>
      </c>
      <c r="H16" s="11">
        <v>690</v>
      </c>
      <c r="I16" s="11">
        <v>750</v>
      </c>
      <c r="J16" s="11">
        <v>850</v>
      </c>
      <c r="K16" s="5"/>
    </row>
    <row r="17" spans="1:11">
      <c r="A17" s="4"/>
      <c r="B17" s="10" t="s">
        <v>15</v>
      </c>
      <c r="C17" s="10" t="s">
        <v>24</v>
      </c>
      <c r="D17" s="11">
        <v>62</v>
      </c>
      <c r="E17" s="11">
        <v>61</v>
      </c>
      <c r="F17" s="11">
        <v>64</v>
      </c>
      <c r="G17" s="11">
        <v>270</v>
      </c>
      <c r="H17" s="11">
        <v>67</v>
      </c>
      <c r="I17" s="11">
        <v>68</v>
      </c>
      <c r="J17" s="11">
        <v>350</v>
      </c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1">D19/10</f>
        <v>98</v>
      </c>
      <c r="E18" s="14">
        <f t="shared" si="1"/>
        <v>98.3</v>
      </c>
      <c r="F18" s="14">
        <f t="shared" si="1"/>
        <v>103.9</v>
      </c>
      <c r="G18" s="14">
        <f t="shared" si="1"/>
        <v>117.8</v>
      </c>
      <c r="H18" s="14">
        <f t="shared" si="1"/>
        <v>97.8</v>
      </c>
      <c r="I18" s="14">
        <f t="shared" si="1"/>
        <v>106.6</v>
      </c>
      <c r="J18" s="14">
        <f t="shared" si="1"/>
        <v>119.4</v>
      </c>
      <c r="K18" s="5"/>
    </row>
    <row r="19" spans="1:11">
      <c r="A19" s="4"/>
      <c r="B19" s="10" t="s">
        <v>189</v>
      </c>
      <c r="C19" s="10" t="s">
        <v>191</v>
      </c>
      <c r="D19" s="15">
        <v>980</v>
      </c>
      <c r="E19" s="15">
        <v>983</v>
      </c>
      <c r="F19" s="15">
        <v>1039</v>
      </c>
      <c r="G19" s="15">
        <v>1178</v>
      </c>
      <c r="H19" s="15">
        <v>978</v>
      </c>
      <c r="I19" s="15">
        <v>1066</v>
      </c>
      <c r="J19" s="15">
        <v>1194</v>
      </c>
      <c r="K19" s="5"/>
    </row>
    <row r="20" spans="1:11">
      <c r="A20" s="4"/>
      <c r="B20" s="10" t="s">
        <v>18</v>
      </c>
      <c r="C20" s="10" t="s">
        <v>25</v>
      </c>
      <c r="D20" s="14">
        <v>9.8000000000000007</v>
      </c>
      <c r="E20" s="14">
        <v>17.34</v>
      </c>
      <c r="F20" s="14">
        <v>0.31</v>
      </c>
      <c r="G20" s="14">
        <v>0.44</v>
      </c>
      <c r="H20" s="14">
        <v>13.63</v>
      </c>
      <c r="I20" s="14">
        <v>0.65</v>
      </c>
      <c r="J20" s="14">
        <v>0.41</v>
      </c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5"/>
    </row>
    <row r="22" spans="1:11">
      <c r="A22" s="4"/>
      <c r="B22" s="10" t="s">
        <v>19</v>
      </c>
      <c r="C22" s="10" t="s">
        <v>55</v>
      </c>
      <c r="D22" s="14">
        <v>41.9</v>
      </c>
      <c r="E22" s="14">
        <v>42.5</v>
      </c>
      <c r="F22" s="14">
        <v>45.4</v>
      </c>
      <c r="G22" s="14">
        <v>93.3</v>
      </c>
      <c r="H22" s="14">
        <v>41.8</v>
      </c>
      <c r="I22" s="14">
        <v>44.8</v>
      </c>
      <c r="J22" s="14">
        <v>92.7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210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210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131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60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154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201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203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158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8" t="s">
        <v>133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134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A2617-7744-49AF-B49F-FFA1A4E1E73B}"/>
</file>

<file path=customXml/itemProps2.xml><?xml version="1.0" encoding="utf-8"?>
<ds:datastoreItem xmlns:ds="http://schemas.openxmlformats.org/officeDocument/2006/customXml" ds:itemID="{581A0E5E-37C3-4B3A-A7BC-A2EE1DAF5F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Niell</cp:lastModifiedBy>
  <cp:lastPrinted>2017-09-27T03:19:28Z</cp:lastPrinted>
  <dcterms:created xsi:type="dcterms:W3CDTF">2017-07-10T05:27:40Z</dcterms:created>
  <dcterms:modified xsi:type="dcterms:W3CDTF">2017-09-27T03:19:37Z</dcterms:modified>
</cp:coreProperties>
</file>