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5" i="10"/>
  <c r="D14" i="17" l="1"/>
  <c r="D12" i="17"/>
  <c r="D13" i="17"/>
  <c r="J5" i="17" l="1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G18" i="9"/>
  <c r="F25" i="1"/>
  <c r="F26" i="1"/>
  <c r="H25" i="1"/>
  <c r="H26" i="1"/>
  <c r="D25" i="1"/>
  <c r="D26" i="1"/>
  <c r="D24" i="4"/>
  <c r="D25" i="4"/>
  <c r="G25" i="1"/>
  <c r="G26" i="1"/>
  <c r="J25" i="1"/>
  <c r="J26" i="1"/>
  <c r="I25" i="1"/>
  <c r="I26" i="1"/>
  <c r="E25" i="1"/>
  <c r="E26" i="1"/>
</calcChain>
</file>

<file path=xl/sharedStrings.xml><?xml version="1.0" encoding="utf-8"?>
<sst xmlns="http://schemas.openxmlformats.org/spreadsheetml/2006/main" count="1127" uniqueCount="208">
  <si>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</si>
  <si>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</si>
  <si>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</si>
  <si>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</si>
  <si>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</si>
  <si>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</si>
  <si>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</si>
  <si>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</si>
  <si>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</si>
  <si>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</si>
  <si>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</si>
  <si>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</si>
  <si>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</si>
  <si>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</si>
  <si>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</si>
  <si>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</si>
  <si>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</si>
  <si>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</si>
  <si>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</si>
  <si>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</si>
  <si>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</si>
  <si>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</si>
  <si>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</si>
  <si>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</si>
  <si>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</si>
  <si>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</si>
  <si>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</si>
  <si>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</si>
  <si>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</si>
  <si>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</si>
  <si>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</si>
  <si>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</si>
  <si>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</si>
  <si>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</si>
  <si>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</si>
  <si>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</si>
  <si>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</si>
  <si>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</si>
  <si>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</si>
  <si>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</si>
  <si>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</si>
  <si>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</si>
  <si>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</si>
  <si>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</si>
  <si>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</si>
  <si>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</si>
  <si>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</si>
  <si>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</si>
  <si>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</si>
  <si>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</si>
  <si>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</si>
  <si>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</si>
  <si>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</si>
  <si>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</si>
  <si>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</si>
  <si>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</si>
  <si>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</si>
  <si>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</si>
  <si>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</si>
  <si>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</si>
  <si>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</si>
  <si>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</si>
  <si>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</si>
  <si>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</si>
  <si>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</si>
  <si>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</si>
  <si>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</si>
  <si>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</si>
  <si>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</si>
  <si>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</si>
  <si>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</si>
  <si>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</si>
  <si>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</si>
  <si>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</si>
  <si>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</si>
  <si>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</si>
  <si>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</si>
  <si>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</si>
  <si>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</si>
  <si>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</si>
  <si>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</si>
  <si>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</si>
  <si>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</si>
  <si>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</si>
  <si>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</si>
  <si>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</si>
  <si>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</si>
  <si>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</si>
  <si>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</si>
  <si>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</si>
  <si>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</si>
  <si>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</si>
  <si>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</si>
  <si>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</si>
  <si>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</si>
  <si>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</si>
  <si>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</si>
  <si>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</si>
  <si>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</si>
  <si>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</si>
  <si>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</si>
  <si>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</si>
  <si>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</si>
  <si>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</si>
  <si>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</si>
  <si>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</si>
  <si>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</si>
  <si>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</si>
  <si>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</si>
  <si>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</si>
  <si>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</si>
  <si>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</si>
  <si>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</si>
  <si>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</si>
  <si>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</si>
  <si>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</si>
  <si>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</si>
  <si>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</si>
  <si>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</si>
  <si>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</si>
  <si>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</si>
  <si>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</si>
  <si>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</si>
  <si>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</si>
  <si>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</si>
  <si>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</si>
  <si>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</si>
  <si>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</si>
  <si>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</si>
  <si>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</si>
  <si>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</si>
  <si>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</si>
  <si>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</si>
  <si>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</si>
  <si>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</si>
  <si>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</si>
  <si>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</si>
  <si>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</si>
  <si>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</si>
  <si>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</si>
  <si>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</si>
  <si>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</si>
  <si>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</si>
  <si>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</si>
  <si>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</si>
  <si>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</si>
  <si>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</si>
  <si>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</si>
  <si>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</si>
  <si>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</si>
  <si>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</si>
  <si>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</si>
  <si>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</si>
  <si>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</si>
  <si>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</si>
  <si>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</si>
  <si>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</si>
  <si>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</si>
  <si>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</si>
  <si>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</si>
  <si>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</si>
  <si>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</si>
  <si>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</si>
  <si>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</si>
  <si>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</si>
  <si>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</si>
  <si>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</si>
  <si>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</si>
  <si>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</si>
  <si>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</si>
  <si>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</si>
  <si>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</si>
  <si>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</si>
  <si>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</si>
  <si>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</si>
  <si>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</si>
  <si>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</si>
  <si>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</si>
  <si>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</si>
  <si>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</si>
  <si>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</si>
  <si>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</si>
  <si>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</si>
  <si>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</si>
  <si>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</si>
  <si>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</si>
  <si>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</si>
  <si>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</si>
  <si>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</si>
  <si>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</si>
  <si>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</si>
  <si>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</si>
  <si>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</si>
  <si>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</si>
  <si>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</si>
  <si>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</si>
  <si>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</si>
  <si>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</si>
  <si>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</si>
  <si>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</si>
  <si>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</si>
  <si>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</si>
  <si>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</si>
  <si>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KING FARM SERVICES</t>
  </si>
  <si>
    <t>R. HUMPRIES</t>
  </si>
  <si>
    <t>20171123SRT01</t>
  </si>
  <si>
    <t xml:space="preserve">The sample was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</si>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</sst>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43062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43063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186</v>
      </c>
      <c r="C25" s="10" t="s">
        <v>188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167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197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198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178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179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177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176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178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179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177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176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4" t="s">
        <v>191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178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177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176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193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192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192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43063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43063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197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4" zoomScale="130" zoomScaleNormal="110" zoomScalePageLayoutView="130" workbookViewId="0">
      <selection activeCell="I20" sqref="I2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43062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43063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6.4</v>
      </c>
      <c r="E9" s="14">
        <v>6.6</v>
      </c>
      <c r="F9" s="14">
        <v>6.8</v>
      </c>
      <c r="G9" s="14">
        <v>6.4</v>
      </c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50</v>
      </c>
      <c r="E10" s="11">
        <v>50</v>
      </c>
      <c r="F10" s="11">
        <v>60</v>
      </c>
      <c r="G10" s="11">
        <v>25</v>
      </c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15</v>
      </c>
      <c r="E11" s="11">
        <v>15</v>
      </c>
      <c r="F11" s="11" t="s">
        <v>38</v>
      </c>
      <c r="G11" s="11" t="s">
        <v>38</v>
      </c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39.800319510390182</v>
      </c>
      <c r="E12" s="15">
        <f t="shared" ref="E12" si="0">2*(E10-(5*10^(E9-10)))/(1+(0.94*10^(E9-10)))*10^(6-E9)</f>
        <v>25.10846820553563</v>
      </c>
      <c r="F12" s="15">
        <v>19.006445588483047</v>
      </c>
      <c r="G12" s="15">
        <v>19.899659873225886</v>
      </c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-2.8999999999999986</v>
      </c>
      <c r="E13" s="14">
        <f>+E9+0.5+VLOOKUP(E10,[1]LSI!$F$2:$G$25,2)+VLOOKUP(E11,[1]LSI!$H$2:$I$25,2)-12.1</f>
        <v>-2.6999999999999993</v>
      </c>
      <c r="F13" s="14">
        <v>-2.8000000000000007</v>
      </c>
      <c r="G13" s="14">
        <v>-3.5</v>
      </c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6.5</v>
      </c>
      <c r="E14" s="11">
        <v>8</v>
      </c>
      <c r="F14" s="11">
        <v>0.03</v>
      </c>
      <c r="G14" s="11">
        <v>0.1</v>
      </c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>
        <v>1</v>
      </c>
      <c r="E15" s="11">
        <v>0.8</v>
      </c>
      <c r="F15" s="11">
        <v>0.03</v>
      </c>
      <c r="G15" s="11" t="s">
        <v>40</v>
      </c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100</v>
      </c>
      <c r="E16" s="11">
        <v>90</v>
      </c>
      <c r="F16" s="11">
        <v>120</v>
      </c>
      <c r="G16" s="11">
        <v>160</v>
      </c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49</v>
      </c>
      <c r="E17" s="11">
        <v>12</v>
      </c>
      <c r="F17" s="11">
        <v>25</v>
      </c>
      <c r="G17" s="11">
        <v>73</v>
      </c>
      <c r="H17" s="107"/>
      <c r="I17" s="107"/>
      <c r="J17" s="107"/>
      <c r="K17" s="5"/>
    </row>
    <row r="18" spans="1:11">
      <c r="A18" s="4"/>
      <c r="B18" s="10" t="s">
        <v>186</v>
      </c>
      <c r="C18" s="10" t="s">
        <v>187</v>
      </c>
      <c r="D18" s="14">
        <f t="shared" ref="D18:J18" si="1">D19/10</f>
        <v>13.38</v>
      </c>
      <c r="E18" s="14">
        <f t="shared" si="1"/>
        <v>13.23</v>
      </c>
      <c r="F18" s="14">
        <f t="shared" si="1"/>
        <v>16.72</v>
      </c>
      <c r="G18" s="14">
        <f t="shared" si="1"/>
        <v>22.3</v>
      </c>
      <c r="H18" s="109"/>
      <c r="I18" s="109"/>
      <c r="J18" s="109"/>
      <c r="K18" s="5"/>
    </row>
    <row r="19" spans="1:11">
      <c r="A19" s="4"/>
      <c r="B19" s="10" t="s">
        <v>186</v>
      </c>
      <c r="C19" s="10" t="s">
        <v>188</v>
      </c>
      <c r="D19" s="15">
        <v>133.80000000000001</v>
      </c>
      <c r="E19" s="15">
        <v>132.30000000000001</v>
      </c>
      <c r="F19" s="15">
        <v>167.2</v>
      </c>
      <c r="G19" s="15">
        <v>223</v>
      </c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10.39</v>
      </c>
      <c r="E20" s="14">
        <v>2.77</v>
      </c>
      <c r="F20" s="14">
        <v>0.32</v>
      </c>
      <c r="G20" s="14" t="s">
        <v>41</v>
      </c>
      <c r="H20" s="109"/>
      <c r="I20" s="109"/>
      <c r="J20" s="109"/>
      <c r="K20" s="5"/>
    </row>
    <row r="21" spans="1:11">
      <c r="A21" s="4"/>
      <c r="B21" s="10" t="s">
        <v>165</v>
      </c>
      <c r="C21" s="10" t="s">
        <v>166</v>
      </c>
      <c r="D21" s="11">
        <v>85</v>
      </c>
      <c r="E21" s="11">
        <v>145</v>
      </c>
      <c r="F21" s="11" t="s">
        <v>38</v>
      </c>
      <c r="G21" s="11" t="s">
        <v>38</v>
      </c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31.5</v>
      </c>
      <c r="E22" s="14">
        <v>28.5</v>
      </c>
      <c r="F22" s="14">
        <v>72.8</v>
      </c>
      <c r="G22" s="14">
        <v>97.6</v>
      </c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198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43063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43063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162</v>
      </c>
      <c r="I8" s="72" t="s">
        <v>163</v>
      </c>
      <c r="J8" s="72" t="s">
        <v>164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201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198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D8" sqref="D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203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43062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43063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87" t="s">
        <v>171</v>
      </c>
      <c r="K16" s="5"/>
    </row>
    <row r="17" spans="1:11">
      <c r="A17" s="4"/>
      <c r="B17" s="79" t="s">
        <v>199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198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194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43063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43063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200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197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195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196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9" t="s">
        <v>178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179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177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176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4" t="s">
        <v>191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178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179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177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176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178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179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177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176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162</v>
      </c>
      <c r="I9" s="91" t="s">
        <v>163</v>
      </c>
      <c r="J9" s="91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4" t="s">
        <v>191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B69950-A046-4F34-A646-3B6443663613}"/>
</file>

<file path=customXml/itemProps2.xml><?xml version="1.0" encoding="utf-8"?>
<ds:datastoreItem xmlns:ds="http://schemas.openxmlformats.org/officeDocument/2006/customXml" ds:itemID="{0E37C953-661E-4917-B62F-EB38FC7E51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2017-11-24T03:48:19Z</dcterms:modified>
</cp:coreProperties>
</file>