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G13" i="9" l="1"/>
  <c r="F13" i="9"/>
  <c r="E13" i="9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J25" i="1"/>
  <c r="J26" i="1"/>
  <c r="G26" i="1"/>
  <c r="G25" i="1"/>
  <c r="D25" i="4"/>
  <c r="D24" i="4"/>
  <c r="E25" i="1"/>
  <c r="E26" i="1"/>
  <c r="F25" i="1"/>
  <c r="F26" i="1"/>
  <c r="H26" i="1"/>
  <c r="H25" i="1"/>
  <c r="I26" i="1"/>
  <c r="I25" i="1"/>
  <c r="D26" i="1"/>
  <c r="D25" i="1"/>
</calcChain>
</file>

<file path=xl/sharedStrings.xml><?xml version="1.0" encoding="utf-8"?>
<sst xmlns="http://schemas.openxmlformats.org/spreadsheetml/2006/main" count="1124" uniqueCount="214">
  <si>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</si>
  <si>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</si>
  <si>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</si>
  <si>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</si>
  <si>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</si>
  <si>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</si>
  <si>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</si>
  <si>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</si>
  <si>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</si>
  <si>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</si>
  <si>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</si>
  <si>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</si>
  <si>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</si>
  <si>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</si>
  <si>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</si>
  <si>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</si>
  <si>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</si>
  <si>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</si>
  <si>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</si>
  <si>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</si>
  <si>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</si>
  <si>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</si>
  <si>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</si>
  <si>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</si>
  <si>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</si>
  <si>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</si>
  <si>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</si>
  <si>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</si>
  <si>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</si>
  <si>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</si>
  <si>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</si>
  <si>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</si>
  <si>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</si>
  <si>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</si>
  <si>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</si>
  <si>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</si>
  <si>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</si>
  <si>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</si>
  <si>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</si>
  <si>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</si>
  <si>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</si>
  <si>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</si>
  <si>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</si>
  <si>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</si>
  <si>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</si>
  <si>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</si>
  <si>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</si>
  <si>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</si>
  <si>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</si>
  <si>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</si>
  <si>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</si>
  <si>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</si>
  <si>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</si>
  <si>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</si>
  <si>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</si>
  <si>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</si>
  <si>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</si>
  <si>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</si>
  <si>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</si>
  <si>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</si>
  <si>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</si>
  <si>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</si>
  <si>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</si>
  <si>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</si>
  <si>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</si>
  <si>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</si>
  <si>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</si>
  <si>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</si>
  <si>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</si>
  <si>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</si>
  <si>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</si>
  <si>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</si>
  <si>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</si>
  <si>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</si>
  <si>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</si>
  <si>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</si>
  <si>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</si>
  <si>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</si>
  <si>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</si>
  <si>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</si>
  <si>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</si>
  <si>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</si>
  <si>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</si>
  <si>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</si>
  <si>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</si>
  <si>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</si>
  <si>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</si>
  <si>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</si>
  <si>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</si>
  <si>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</si>
  <si>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</si>
  <si>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</si>
  <si>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</si>
  <si>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</si>
  <si>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</si>
  <si>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</si>
  <si>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</si>
  <si>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</si>
  <si>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</si>
  <si>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</si>
  <si>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</si>
  <si>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</si>
  <si>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</si>
  <si>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</si>
  <si>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</si>
  <si>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</si>
  <si>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</si>
  <si>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</si>
  <si>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</si>
  <si>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</si>
  <si>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</si>
  <si>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</si>
  <si>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</si>
  <si>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</si>
  <si>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</si>
  <si>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</si>
  <si>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</si>
  <si>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</si>
  <si>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</si>
  <si>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</si>
  <si>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</si>
  <si>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</si>
  <si>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</si>
  <si>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</si>
  <si>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</si>
  <si>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</si>
  <si>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</si>
  <si>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</si>
  <si>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</si>
  <si>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</si>
  <si>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</si>
  <si>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</si>
  <si>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</si>
  <si>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</si>
  <si>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</si>
  <si>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</si>
  <si>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</si>
  <si>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</si>
  <si>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</si>
  <si>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</si>
  <si>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</si>
  <si>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</si>
  <si>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</si>
  <si>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</si>
  <si>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</si>
  <si>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</si>
  <si>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</si>
  <si>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</si>
  <si>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</si>
  <si>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</si>
  <si>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</si>
  <si>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</si>
  <si>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</si>
  <si>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</si>
  <si>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</si>
  <si>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</si>
  <si>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</si>
  <si>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</si>
  <si>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</si>
  <si>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</si>
  <si>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</si>
  <si>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</si>
  <si>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</si>
  <si>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</si>
  <si>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</si>
  <si>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</si>
  <si>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</si>
  <si>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</si>
  <si>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</si>
  <si>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</si>
  <si>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</si>
  <si>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</si>
  <si>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</si>
  <si>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</si>
  <si>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</si>
  <si>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</si>
  <si>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</si>
  <si>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</si>
  <si>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</si>
  <si>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</si>
  <si>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</si>
  <si>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</si>
  <si>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</si>
  <si>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</si>
  <si>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</si>
  <si>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</si>
  <si>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</si>
  <si>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</si>
  <si>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</si>
  <si>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</si>
  <si>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</si>
  <si>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</si>
  <si>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</si>
  <si>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</si>
  <si>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</si>
  <si>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</si>
  <si>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</si>
  <si>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</si>
  <si>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</si>
  <si>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</si>
  <si>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</si>
  <si>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</si>
  <si>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</si>
  <si>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</si>
  <si>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PRATTS PLUMBING</t>
  </si>
  <si>
    <t>CHRIS DYLLAN</t>
  </si>
  <si>
    <t>20180501CHM01</t>
  </si>
  <si>
    <r>
      <t xml:space="preserve">Comments: </t>
    </r>
    <r>
      <rPr>
        <sz val="8"/>
        <color theme="1"/>
        <rFont val="Arial"/>
        <family val="2"/>
      </rPr>
      <t xml:space="preserve">The sample was clear with some significant sediment </t>
    </r>
  </si>
  <si>
    <t>The negative LSI indicates corrosive water</t>
  </si>
  <si>
    <t>The high iron and manganese content may cause staining, taste and odour issues</t>
  </si>
  <si>
    <t>20180510SRT01</t>
  </si>
  <si>
    <t xml:space="preserve">The sample was slightly discoloured with some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</si>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</sst>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36</xdr:row>
      <xdr:rowOff>153865</xdr:rowOff>
    </xdr:from>
    <xdr:to>
      <xdr:col>1</xdr:col>
      <xdr:colOff>1033096</xdr:colOff>
      <xdr:row>38</xdr:row>
      <xdr:rowOff>146538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4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43221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6.9</v>
      </c>
      <c r="E8" s="11" t="s">
        <v>64</v>
      </c>
      <c r="F8" s="11" t="s">
        <v>23</v>
      </c>
      <c r="G8" s="11" t="str">
        <f>VLOOKUP(D8,Lookup!C3:D7,2)</f>
        <v>Acidic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>
        <v>25</v>
      </c>
      <c r="E9" s="11" t="s">
        <v>23</v>
      </c>
      <c r="F9" s="11" t="s">
        <v>23</v>
      </c>
      <c r="G9" s="11" t="str">
        <f>VLOOKUP(D9,Lookup!C18:D25,2)</f>
        <v>Low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>
        <v>20</v>
      </c>
      <c r="E10" s="11" t="s">
        <v>65</v>
      </c>
      <c r="F10" s="11" t="s">
        <v>23</v>
      </c>
      <c r="G10" s="11" t="str">
        <f>VLOOKUP(D10,Lookup!C27:D33,2)</f>
        <v>Slightly Hard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>
        <v>10</v>
      </c>
      <c r="E11" s="11" t="s">
        <v>23</v>
      </c>
      <c r="F11" s="11" t="s">
        <v>23</v>
      </c>
      <c r="G11" s="11" t="str">
        <f>VLOOKUP(D11,Lookup!C35:D41,2)</f>
        <v>Soft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10</v>
      </c>
      <c r="E12" s="11" t="s">
        <v>23</v>
      </c>
      <c r="F12" s="11" t="s">
        <v>23</v>
      </c>
      <c r="G12" s="11" t="str">
        <f>VLOOKUP(D12,Lookup!C35:D41,2)</f>
        <v>Soft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6.2889313118060519</v>
      </c>
      <c r="E13" s="11" t="s">
        <v>23</v>
      </c>
      <c r="F13" s="11" t="s">
        <v>23</v>
      </c>
      <c r="G13" s="11" t="str">
        <f>VLOOKUP(D13,Lookup!C98:D103,2)</f>
        <v>Low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-2.5</v>
      </c>
      <c r="E14" s="11" t="s">
        <v>23</v>
      </c>
      <c r="F14" s="11" t="s">
        <v>23</v>
      </c>
      <c r="G14" s="11" t="str">
        <f>VLOOKUP(D14,Lookup!C105:D109,2)</f>
        <v>Aggressive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>
        <v>60.5</v>
      </c>
      <c r="E15" s="11" t="s">
        <v>23</v>
      </c>
      <c r="F15" s="11" t="s">
        <v>23</v>
      </c>
      <c r="G15" s="11" t="str">
        <f>VLOOKUP(D15,Lookup!C43:D50,2)</f>
        <v>Significant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3.4</v>
      </c>
      <c r="E17" s="11" t="s">
        <v>66</v>
      </c>
      <c r="F17" s="11" t="s">
        <v>23</v>
      </c>
      <c r="G17" s="11" t="str">
        <f>VLOOKUP(D17,Lookup!C52:D59,2)</f>
        <v>High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0.2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>
        <v>0.06</v>
      </c>
      <c r="E20" s="11" t="s">
        <v>39</v>
      </c>
      <c r="F20" s="15">
        <v>2</v>
      </c>
      <c r="G20" s="11" t="str">
        <f>VLOOKUP(D20,Lookup!C74:D78,2)</f>
        <v>Low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100</v>
      </c>
      <c r="E21" s="11" t="s">
        <v>69</v>
      </c>
      <c r="F21" s="11" t="s">
        <v>23</v>
      </c>
      <c r="G21" s="11" t="str">
        <f>VLOOKUP(D21,Lookup!C9:D16,2)</f>
        <v>Moderate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31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13</v>
      </c>
      <c r="E23" s="11" t="s">
        <v>65</v>
      </c>
      <c r="F23" s="11" t="s">
        <v>23</v>
      </c>
      <c r="G23" s="11" t="str">
        <f>VLOOKUP(D23,Lookup!C80:D87,2)</f>
        <v>Low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14.3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v>143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28.01</v>
      </c>
      <c r="E26" s="11" t="s">
        <v>71</v>
      </c>
      <c r="F26" s="11" t="s">
        <v>23</v>
      </c>
      <c r="G26" s="11" t="str">
        <f>VLOOKUP(D26,Lookup!C124:D131,2)</f>
        <v>Very High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>
        <v>66.900000000000006</v>
      </c>
      <c r="E28" s="11" t="s">
        <v>23</v>
      </c>
      <c r="F28" s="11" t="s">
        <v>23</v>
      </c>
      <c r="G28" s="11" t="str">
        <f>VLOOKUP(D28,Lookup!C133:D139,2)</f>
        <v>Very Poor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207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208</v>
      </c>
      <c r="C31" s="95"/>
      <c r="K31" s="5"/>
    </row>
    <row r="32" spans="1:11">
      <c r="A32" s="4"/>
      <c r="B32" s="95" t="s">
        <v>209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99" t="s">
        <v>131</v>
      </c>
      <c r="D35" s="99"/>
      <c r="E35" s="99"/>
      <c r="F35" s="99"/>
      <c r="G35" s="99"/>
      <c r="H35" s="99"/>
      <c r="I35" s="99"/>
      <c r="J35" s="99"/>
      <c r="K35" s="5"/>
    </row>
    <row r="36" spans="1:11">
      <c r="A36" s="4"/>
      <c r="B36" s="55" t="s">
        <v>24</v>
      </c>
      <c r="C36" s="100" t="s">
        <v>132</v>
      </c>
      <c r="D36" s="99"/>
      <c r="E36" s="99"/>
      <c r="F36" s="99"/>
      <c r="G36" s="99"/>
      <c r="H36" s="99"/>
      <c r="I36" s="99"/>
      <c r="J36" s="99"/>
      <c r="K36" s="5"/>
    </row>
    <row r="37" spans="1:11">
      <c r="A37" s="4"/>
      <c r="B37" s="55"/>
      <c r="C37" s="100"/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203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197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C35:J35"/>
    <mergeCell ref="C36:J36"/>
    <mergeCell ref="C37:J37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210</v>
      </c>
    </row>
    <row r="4" spans="1:11" ht="15.75">
      <c r="B4" s="3" t="s">
        <v>205</v>
      </c>
      <c r="F4" s="8"/>
      <c r="G4" s="8"/>
      <c r="H4" s="9" t="s">
        <v>56</v>
      </c>
      <c r="J4" s="70">
        <v>43230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43231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6.7</v>
      </c>
      <c r="E9" s="14">
        <v>6.7</v>
      </c>
      <c r="F9" s="14">
        <v>7.1</v>
      </c>
      <c r="G9" s="14">
        <v>6.4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60</v>
      </c>
      <c r="E10" s="11">
        <v>60</v>
      </c>
      <c r="F10" s="11">
        <v>75</v>
      </c>
      <c r="G10" s="11">
        <v>25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30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23.930873562206749</v>
      </c>
      <c r="E12" s="15">
        <f t="shared" ref="E12:J12" si="0">2*(E10-(5*10^(E9-10)))/(1+(0.94*10^(E9-10)))*10^(6-E9)</f>
        <v>23.930873562206749</v>
      </c>
      <c r="F12" s="15">
        <f t="shared" si="0"/>
        <v>11.899841368930305</v>
      </c>
      <c r="G12" s="15">
        <f t="shared" si="0"/>
        <v>19.899659873225886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-2.5999999999999996</v>
      </c>
      <c r="E13" s="14">
        <f>+E9+0.5+VLOOKUP(E10,[1]LSI!$F$2:$G$25,2)+VLOOKUP(E11,[1]LSI!$H$2:$I$25,2)-12.1</f>
        <v>-2.1999999999999993</v>
      </c>
      <c r="F13" s="14">
        <f>+F9+0.5+VLOOKUP(F10,[1]LSI!$F$2:$G$25,2)+VLOOKUP(F11,[1]LSI!$H$2:$I$25,2)-12.1</f>
        <v>-2.3000000000000007</v>
      </c>
      <c r="G13" s="14">
        <f>+G9+0.5+VLOOKUP(G10,[1]LSI!$F$2:$G$25,2)+VLOOKUP(G11,[1]LSI!$H$2:$I$25,2)-12.1</f>
        <v>-3.5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0.63</v>
      </c>
      <c r="E14" s="11">
        <v>0.55000000000000004</v>
      </c>
      <c r="F14" s="11">
        <v>0.49</v>
      </c>
      <c r="G14" s="11">
        <v>0.18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0.7</v>
      </c>
      <c r="E15" s="11">
        <v>0.8</v>
      </c>
      <c r="F15" s="11">
        <v>7.0000000000000007E-2</v>
      </c>
      <c r="G15" s="11">
        <v>0.01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110</v>
      </c>
      <c r="E16" s="11">
        <v>120</v>
      </c>
      <c r="F16" s="11">
        <v>120</v>
      </c>
      <c r="G16" s="11">
        <v>160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12</v>
      </c>
      <c r="E17" s="11">
        <v>14</v>
      </c>
      <c r="F17" s="11">
        <v>14</v>
      </c>
      <c r="G17" s="11">
        <v>68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15.2</v>
      </c>
      <c r="E18" s="14">
        <f t="shared" si="1"/>
        <v>16.100000000000001</v>
      </c>
      <c r="F18" s="14">
        <f t="shared" si="1"/>
        <v>16.5</v>
      </c>
      <c r="G18" s="14">
        <f t="shared" si="1"/>
        <v>19.8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152</v>
      </c>
      <c r="E19" s="15">
        <v>161</v>
      </c>
      <c r="F19" s="15">
        <v>165</v>
      </c>
      <c r="G19" s="15">
        <v>198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3.33</v>
      </c>
      <c r="E20" s="14">
        <v>4.04</v>
      </c>
      <c r="F20" s="14">
        <v>3.48</v>
      </c>
      <c r="G20" s="14">
        <v>2.17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30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90.5</v>
      </c>
      <c r="E22" s="14">
        <v>91.4</v>
      </c>
      <c r="F22" s="14">
        <v>81.3</v>
      </c>
      <c r="G22" s="14">
        <v>97.3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211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212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E3D9F-931C-4097-A3EB-9CF47549E643}"/>
</file>

<file path=customXml/itemProps2.xml><?xml version="1.0" encoding="utf-8"?>
<ds:datastoreItem xmlns:ds="http://schemas.openxmlformats.org/officeDocument/2006/customXml" ds:itemID="{1E7BB168-B615-4E36-A322-E4EBFF4634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2018-05-11T03:48:23Z</cp:lastPrinted>
  <dcterms:created xsi:type="dcterms:W3CDTF">2017-07-10T05:27:40Z</dcterms:created>
  <dcterms:modified xsi:type="dcterms:W3CDTF">2018-05-11T03:48:34Z</dcterms:modified>
</cp:coreProperties>
</file>