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9" i="9" l="1"/>
  <c r="E19" i="9"/>
  <c r="F19" i="9"/>
  <c r="G19" i="9"/>
  <c r="E26" i="1" l="1"/>
  <c r="E25" i="1"/>
  <c r="J26" i="1"/>
  <c r="J25" i="1"/>
  <c r="D24" i="4"/>
  <c r="D25" i="4"/>
  <c r="D26" i="1"/>
  <c r="D25" i="1"/>
  <c r="G26" i="1"/>
  <c r="G25" i="1"/>
  <c r="H26" i="1"/>
  <c r="H25" i="1"/>
  <c r="I25" i="1"/>
  <c r="I26" i="1"/>
  <c r="F26" i="1"/>
  <c r="F25" i="1"/>
</calcChain>
</file>

<file path=xl/sharedStrings.xml><?xml version="1.0" encoding="utf-8"?>
<sst xmlns="http://schemas.openxmlformats.org/spreadsheetml/2006/main" count="1133" uniqueCount="209">
  <si>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</si>
  <si>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</si>
  <si>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</si>
  <si>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</si>
  <si>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</si>
  <si>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</si>
  <si>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</si>
  <si>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</si>
  <si>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</si>
  <si>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</si>
  <si>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</si>
  <si>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</si>
  <si>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</si>
  <si>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</si>
  <si>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</si>
  <si>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</si>
  <si>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</si>
  <si>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</si>
  <si>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</si>
  <si>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</si>
  <si>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</si>
  <si>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</si>
  <si>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</si>
  <si>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</si>
  <si>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</si>
  <si>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</si>
  <si>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</si>
  <si>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</si>
  <si>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</si>
  <si>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</si>
  <si>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</si>
  <si>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</si>
  <si>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</si>
  <si>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</si>
  <si>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</si>
  <si>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</si>
  <si>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</si>
  <si>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</si>
  <si>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</si>
  <si>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</si>
  <si>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</si>
  <si>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</si>
  <si>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</si>
  <si>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</si>
  <si>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</si>
  <si>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</si>
  <si>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</si>
  <si>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</si>
  <si>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</si>
  <si>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</si>
  <si>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</si>
  <si>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</si>
  <si>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</si>
  <si>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</si>
  <si>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</si>
  <si>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</si>
  <si>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</si>
  <si>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</si>
  <si>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</si>
  <si>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</si>
  <si>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</si>
  <si>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</si>
  <si>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</si>
  <si>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</si>
  <si>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</si>
  <si>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</si>
  <si>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</si>
  <si>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</si>
  <si>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</si>
  <si>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</si>
  <si>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</si>
  <si>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</si>
  <si>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</si>
  <si>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</si>
  <si>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</si>
  <si>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</si>
  <si>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</si>
  <si>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</si>
  <si>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</si>
  <si>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</si>
  <si>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</si>
  <si>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</si>
  <si>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</si>
  <si>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</si>
  <si>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</si>
  <si>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</si>
  <si>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</si>
  <si>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</si>
  <si>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</si>
  <si>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</si>
  <si>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</si>
  <si>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</si>
  <si>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</si>
  <si>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</si>
  <si>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</si>
  <si>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</si>
  <si>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</si>
  <si>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</si>
  <si>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</si>
  <si>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</si>
  <si>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</si>
  <si>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</si>
  <si>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</si>
  <si>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</si>
  <si>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</si>
  <si>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</si>
  <si>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</si>
  <si>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</si>
  <si>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</si>
  <si>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</si>
  <si>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</si>
  <si>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</si>
  <si>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</si>
  <si>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</si>
  <si>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</si>
  <si>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</si>
  <si>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</si>
  <si>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</si>
  <si>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</si>
  <si>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</si>
  <si>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</si>
  <si>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</si>
  <si>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</si>
  <si>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</si>
  <si>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</si>
  <si>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</si>
  <si>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</si>
  <si>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</si>
  <si>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</si>
  <si>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</si>
  <si>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</si>
  <si>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</si>
  <si>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</si>
  <si>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</si>
  <si>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</si>
  <si>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</si>
  <si>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</si>
  <si>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</si>
  <si>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</si>
  <si>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</si>
  <si>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</si>
  <si>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</si>
  <si>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</si>
  <si>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</si>
  <si>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</si>
  <si>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</si>
  <si>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</si>
  <si>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</si>
  <si>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</si>
  <si>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</si>
  <si>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</si>
  <si>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</si>
  <si>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</si>
  <si>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</si>
  <si>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</si>
  <si>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</si>
  <si>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</si>
  <si>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</si>
  <si>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</si>
  <si>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</si>
  <si>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</si>
  <si>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</si>
  <si>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</si>
  <si>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</si>
  <si>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</si>
  <si>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</si>
  <si>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</si>
  <si>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</si>
  <si>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</si>
  <si>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</si>
  <si>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</si>
  <si>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</si>
  <si>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</si>
  <si>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</si>
  <si>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</si>
  <si>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</si>
  <si>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</si>
  <si>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</si>
  <si>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</si>
  <si>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</si>
  <si>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</si>
  <si>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</si>
  <si>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</si>
  <si>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</si>
  <si>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</si>
  <si>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</si>
  <si>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</si>
  <si>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</si>
  <si>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</si>
  <si>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</si>
  <si>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</si>
  <si>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</si>
  <si>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</si>
  <si>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</si>
  <si>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</si>
  <si>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</si>
  <si>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</si>
  <si>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</si>
  <si>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</si>
  <si>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</si>
  <si>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</si>
  <si>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</si>
  <si>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</si>
  <si>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</si>
  <si>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NZ ELECTRICAL &amp; PUMPS </t>
  </si>
  <si>
    <t>BOTHA</t>
  </si>
  <si>
    <t>20180627SRT03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</si>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</sst>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4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4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1" priority="9" operator="equal">
      <formula>"Above MAV"</formula>
    </cfRule>
    <cfRule type="cellIs" dxfId="30" priority="10" operator="equal">
      <formula>"ALERT"</formula>
    </cfRule>
  </conditionalFormatting>
  <conditionalFormatting sqref="F24">
    <cfRule type="cellIs" dxfId="29" priority="7" operator="equal">
      <formula>"Above MAV"</formula>
    </cfRule>
    <cfRule type="cellIs" dxfId="28" priority="8" operator="equal">
      <formula>"ALERT"</formula>
    </cfRule>
  </conditionalFormatting>
  <conditionalFormatting sqref="E24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E25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F25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 t="s">
        <v>153</v>
      </c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8"/>
      <c r="D3" s="108"/>
      <c r="E3" s="108"/>
      <c r="F3" s="108"/>
      <c r="G3" s="8"/>
      <c r="H3" s="89" t="s">
        <v>154</v>
      </c>
      <c r="I3" s="108"/>
      <c r="J3" s="108"/>
    </row>
    <row r="4" spans="1:11" ht="22.5" customHeight="1">
      <c r="B4" s="89" t="s">
        <v>180</v>
      </c>
      <c r="C4" s="108"/>
      <c r="D4" s="108"/>
      <c r="E4" s="108"/>
      <c r="F4" s="108"/>
      <c r="G4" s="8"/>
      <c r="H4" s="89" t="s">
        <v>56</v>
      </c>
      <c r="I4" s="108"/>
      <c r="J4" s="108"/>
    </row>
    <row r="5" spans="1:11" ht="22.5" customHeight="1">
      <c r="B5" s="89" t="s">
        <v>136</v>
      </c>
      <c r="C5" s="109"/>
      <c r="D5" s="109"/>
      <c r="E5" s="109"/>
      <c r="F5" s="109"/>
      <c r="G5" s="8"/>
      <c r="H5" s="89" t="s">
        <v>178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7" zoomScale="130" zoomScaleNormal="110" zoomScalePageLayoutView="130" workbookViewId="0">
      <selection activeCell="A13" sqref="A13:XF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156</v>
      </c>
      <c r="I11" s="101"/>
      <c r="J11" s="102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>
        <v>89</v>
      </c>
      <c r="E13" s="11" t="s">
        <v>23</v>
      </c>
      <c r="F13" s="11" t="s">
        <v>23</v>
      </c>
      <c r="G13" s="11" t="str">
        <f>VLOOKUP(D13,Lookup!C43:D50,2)</f>
        <v>Significant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0" t="s">
        <v>68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0" t="s">
        <v>156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4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1" priority="5" operator="equal">
      <formula>"Above MAV"</formula>
    </cfRule>
    <cfRule type="cellIs" dxfId="20" priority="6" operator="equal">
      <formula>"ALERT"</formula>
    </cfRule>
  </conditionalFormatting>
  <conditionalFormatting sqref="G9">
    <cfRule type="cellIs" dxfId="19" priority="3" operator="equal">
      <formula>"Above MAV"</formula>
    </cfRule>
    <cfRule type="cellIs" dxfId="18" priority="4" operator="equal">
      <formula>"ALERT"</formula>
    </cfRule>
  </conditionalFormatting>
  <conditionalFormatting sqref="G11:G12">
    <cfRule type="cellIs" dxfId="17" priority="1" operator="equal">
      <formula>"Above MAV"</formula>
    </cfRule>
    <cfRule type="cellIs" dxfId="16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J15" sqref="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96"/>
      <c r="I7" s="96"/>
      <c r="J7" s="9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6.6</v>
      </c>
      <c r="E9" s="14">
        <v>6.5</v>
      </c>
      <c r="F9" s="14">
        <v>6.8</v>
      </c>
      <c r="G9" s="14">
        <v>6.5</v>
      </c>
      <c r="H9" s="98"/>
      <c r="I9" s="98"/>
      <c r="J9" s="98"/>
      <c r="K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110</v>
      </c>
      <c r="F10" s="11">
        <v>100</v>
      </c>
      <c r="G10" s="11">
        <v>50</v>
      </c>
      <c r="H10" s="96"/>
      <c r="I10" s="96"/>
      <c r="J10" s="96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35</v>
      </c>
      <c r="F11" s="11">
        <v>5</v>
      </c>
      <c r="G11" s="11">
        <v>5</v>
      </c>
      <c r="H11" s="96"/>
      <c r="I11" s="96"/>
      <c r="J11" s="9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40.174148904408561</v>
      </c>
      <c r="E12" s="15">
        <f t="shared" ref="E12:G12" si="0">2*(E10-(5*10^(E9-10)))/(1+(0.94*10^(E9-10)))*10^(6-E9)</f>
        <v>69.548434966258156</v>
      </c>
      <c r="F12" s="15">
        <f t="shared" si="0"/>
        <v>31.678075585639508</v>
      </c>
      <c r="G12" s="15">
        <f t="shared" si="0"/>
        <v>31.612379692207764</v>
      </c>
      <c r="H12" s="99"/>
      <c r="I12" s="99"/>
      <c r="J12" s="9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-2.0999999999999996</v>
      </c>
      <c r="E13" s="14">
        <f>+E9+0.5+VLOOKUP(E10,[1]LSI!$F$2:$G$25,2)+VLOOKUP(E11,[1]LSI!$H$2:$I$25,2)-12.1</f>
        <v>-2</v>
      </c>
      <c r="F13" s="14">
        <f>+F9+0.5+VLOOKUP(F10,[1]LSI!$F$2:$G$25,2)+VLOOKUP(F11,[1]LSI!$H$2:$I$25,2)-12.1</f>
        <v>-2.5</v>
      </c>
      <c r="G13" s="14">
        <f>+G9+0.5+VLOOKUP(G10,[1]LSI!$F$2:$G$25,2)+VLOOKUP(G11,[1]LSI!$H$2:$I$25,2)-12.1</f>
        <v>-3.0999999999999996</v>
      </c>
      <c r="H13" s="98"/>
      <c r="I13" s="98"/>
      <c r="J13" s="98"/>
      <c r="K13" s="5"/>
    </row>
    <row r="14" spans="1:11">
      <c r="A14" s="4"/>
      <c r="B14" s="10" t="s">
        <v>9</v>
      </c>
      <c r="C14" s="10" t="s">
        <v>54</v>
      </c>
      <c r="D14" s="15">
        <v>89</v>
      </c>
      <c r="E14" s="11">
        <v>82</v>
      </c>
      <c r="F14" s="11">
        <v>82</v>
      </c>
      <c r="G14" s="11">
        <v>85</v>
      </c>
      <c r="H14" s="82"/>
      <c r="I14" s="82"/>
      <c r="J14" s="82"/>
      <c r="K14" s="5"/>
    </row>
    <row r="15" spans="1:11">
      <c r="A15" s="4"/>
      <c r="B15" s="10" t="s">
        <v>10</v>
      </c>
      <c r="C15" s="10" t="s">
        <v>24</v>
      </c>
      <c r="D15" s="11">
        <v>0.52</v>
      </c>
      <c r="E15" s="11">
        <v>0.47</v>
      </c>
      <c r="F15" s="11">
        <v>0.03</v>
      </c>
      <c r="G15" s="11" t="s">
        <v>40</v>
      </c>
      <c r="H15" s="96"/>
      <c r="I15" s="96"/>
      <c r="J15" s="96"/>
      <c r="K15" s="5"/>
    </row>
    <row r="16" spans="1:11">
      <c r="A16" s="4"/>
      <c r="B16" s="10" t="s">
        <v>11</v>
      </c>
      <c r="C16" s="10" t="s">
        <v>24</v>
      </c>
      <c r="D16" s="11">
        <v>0.3</v>
      </c>
      <c r="E16" s="11">
        <v>0.4</v>
      </c>
      <c r="F16" s="11" t="s">
        <v>40</v>
      </c>
      <c r="G16" s="11" t="s">
        <v>40</v>
      </c>
      <c r="H16" s="96"/>
      <c r="I16" s="96"/>
      <c r="J16" s="96"/>
      <c r="K16" s="5"/>
    </row>
    <row r="17" spans="1:11">
      <c r="A17" s="4"/>
      <c r="B17" s="10" t="s">
        <v>4</v>
      </c>
      <c r="C17" s="10" t="s">
        <v>24</v>
      </c>
      <c r="D17" s="11">
        <v>190</v>
      </c>
      <c r="E17" s="11">
        <v>190</v>
      </c>
      <c r="F17" s="11">
        <v>190</v>
      </c>
      <c r="G17" s="11">
        <v>250</v>
      </c>
      <c r="H17" s="96"/>
      <c r="I17" s="96"/>
      <c r="J17" s="96"/>
      <c r="K17" s="5"/>
    </row>
    <row r="18" spans="1:11">
      <c r="A18" s="4"/>
      <c r="B18" s="10" t="s">
        <v>15</v>
      </c>
      <c r="C18" s="10" t="s">
        <v>24</v>
      </c>
      <c r="D18" s="11">
        <v>8</v>
      </c>
      <c r="E18" s="11">
        <v>8</v>
      </c>
      <c r="F18" s="11">
        <v>10</v>
      </c>
      <c r="G18" s="11">
        <v>70</v>
      </c>
      <c r="H18" s="96"/>
      <c r="I18" s="96"/>
      <c r="J18" s="96"/>
      <c r="K18" s="5"/>
    </row>
    <row r="19" spans="1:11">
      <c r="A19" s="4"/>
      <c r="B19" s="10" t="s">
        <v>187</v>
      </c>
      <c r="C19" s="10" t="s">
        <v>188</v>
      </c>
      <c r="D19" s="14">
        <f t="shared" ref="D19:G19" si="1">D20/10</f>
        <v>27.1</v>
      </c>
      <c r="E19" s="14">
        <f t="shared" si="1"/>
        <v>27.3</v>
      </c>
      <c r="F19" s="14">
        <f t="shared" si="1"/>
        <v>26.2</v>
      </c>
      <c r="G19" s="14">
        <f t="shared" si="1"/>
        <v>34.799999999999997</v>
      </c>
      <c r="H19" s="98"/>
      <c r="I19" s="98"/>
      <c r="J19" s="98"/>
      <c r="K19" s="5"/>
    </row>
    <row r="20" spans="1:11">
      <c r="A20" s="4"/>
      <c r="B20" s="10" t="s">
        <v>187</v>
      </c>
      <c r="C20" s="10" t="s">
        <v>189</v>
      </c>
      <c r="D20" s="15">
        <v>271</v>
      </c>
      <c r="E20" s="15">
        <v>273</v>
      </c>
      <c r="F20" s="15">
        <v>262</v>
      </c>
      <c r="G20" s="15">
        <v>348</v>
      </c>
      <c r="H20" s="99"/>
      <c r="I20" s="99"/>
      <c r="J20" s="99"/>
      <c r="K20" s="5"/>
    </row>
    <row r="21" spans="1:11">
      <c r="A21" s="4"/>
      <c r="B21" s="10" t="s">
        <v>18</v>
      </c>
      <c r="C21" s="10" t="s">
        <v>25</v>
      </c>
      <c r="D21" s="14" t="s">
        <v>41</v>
      </c>
      <c r="E21" s="14" t="s">
        <v>41</v>
      </c>
      <c r="F21" s="14" t="s">
        <v>41</v>
      </c>
      <c r="G21" s="14" t="s">
        <v>41</v>
      </c>
      <c r="H21" s="98"/>
      <c r="I21" s="98"/>
      <c r="J21" s="98"/>
      <c r="K21" s="5"/>
    </row>
    <row r="22" spans="1:11">
      <c r="A22" s="4"/>
      <c r="B22" s="10" t="s">
        <v>166</v>
      </c>
      <c r="C22" s="10" t="s">
        <v>167</v>
      </c>
      <c r="D22" s="11" t="s">
        <v>38</v>
      </c>
      <c r="E22" s="11" t="s">
        <v>38</v>
      </c>
      <c r="F22" s="11" t="s">
        <v>38</v>
      </c>
      <c r="G22" s="11" t="s">
        <v>38</v>
      </c>
      <c r="H22" s="96"/>
      <c r="I22" s="96"/>
      <c r="J22" s="96"/>
      <c r="K22" s="5"/>
    </row>
    <row r="23" spans="1:11">
      <c r="A23" s="4"/>
      <c r="B23" s="10" t="s">
        <v>19</v>
      </c>
      <c r="C23" s="10" t="s">
        <v>55</v>
      </c>
      <c r="D23" s="14">
        <v>93.8</v>
      </c>
      <c r="E23" s="14">
        <v>94.9</v>
      </c>
      <c r="F23" s="14">
        <v>84.9</v>
      </c>
      <c r="G23" s="14">
        <v>98.7</v>
      </c>
      <c r="H23" s="98"/>
      <c r="I23" s="98"/>
      <c r="J23" s="98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208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conditionalFormatting sqref="G14">
    <cfRule type="cellIs" dxfId="3" priority="1" operator="equal">
      <formula>"Above MAV"</formula>
    </cfRule>
    <cfRule type="cellIs" dxfId="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4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43301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0" t="s">
        <v>201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0" t="s">
        <v>156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3" t="s">
        <v>131</v>
      </c>
      <c r="D45" s="103"/>
      <c r="E45" s="103"/>
      <c r="F45" s="103"/>
      <c r="G45" s="103"/>
      <c r="H45" s="103"/>
      <c r="I45" s="103"/>
      <c r="J45" s="103"/>
      <c r="K45" s="5"/>
    </row>
    <row r="46" spans="1:11">
      <c r="A46" s="4"/>
      <c r="B46" s="55" t="s">
        <v>24</v>
      </c>
      <c r="C46" s="104" t="s">
        <v>132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/>
      <c r="C47" s="104"/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4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E24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E25">
    <cfRule type="cellIs" dxfId="7" priority="3" operator="equal">
      <formula>"Above MAV"</formula>
    </cfRule>
    <cfRule type="cellIs" dxfId="6" priority="4" operator="equal">
      <formula>"ALERT"</formula>
    </cfRule>
  </conditionalFormatting>
  <conditionalFormatting sqref="F25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13AE4-C850-4726-88F2-EFF3055EA7F4}"/>
</file>

<file path=customXml/itemProps2.xml><?xml version="1.0" encoding="utf-8"?>
<ds:datastoreItem xmlns:ds="http://schemas.openxmlformats.org/officeDocument/2006/customXml" ds:itemID="{0477F582-059C-4588-9BB2-F11B27DA7B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2018-07-20T00:43:21Z</dcterms:modified>
</cp:coreProperties>
</file>