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4" i="10" l="1"/>
  <c r="J5" i="10"/>
  <c r="G10" i="10"/>
  <c r="G11" i="10"/>
  <c r="D12" i="17" l="1"/>
  <c r="J5" i="17" l="1"/>
  <c r="D13" i="17" l="1"/>
  <c r="D14" i="17"/>
  <c r="F13" i="9" l="1"/>
  <c r="E13" i="9"/>
  <c r="D13" i="9"/>
  <c r="F12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H25" i="1"/>
  <c r="H26" i="1"/>
  <c r="I25" i="1"/>
  <c r="I26" i="1"/>
  <c r="F25" i="1"/>
  <c r="F26" i="1"/>
  <c r="G25" i="1"/>
  <c r="G26" i="1"/>
  <c r="E26" i="1"/>
  <c r="E25" i="1"/>
  <c r="D25" i="1"/>
  <c r="D26" i="1"/>
  <c r="J26" i="1"/>
  <c r="J25" i="1"/>
  <c r="D24" i="4"/>
  <c r="D25" i="4"/>
</calcChain>
</file>

<file path=xl/sharedStrings.xml><?xml version="1.0" encoding="utf-8"?>
<sst xmlns="http://schemas.openxmlformats.org/spreadsheetml/2006/main" count="1124" uniqueCount="213">
  <si>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</si>
  <si>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</si>
  <si>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</si>
  <si>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</si>
  <si>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</si>
  <si>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</si>
  <si>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</si>
  <si>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</si>
  <si>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</si>
  <si>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</si>
  <si>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</si>
  <si>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</si>
  <si>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</si>
  <si>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</si>
  <si>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</si>
  <si>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</si>
  <si>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</si>
  <si>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</si>
  <si>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</si>
  <si>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</si>
  <si>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</si>
  <si>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</si>
  <si>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</si>
  <si>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</si>
  <si>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</si>
  <si>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</si>
  <si>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</si>
  <si>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</si>
  <si>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</si>
  <si>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</si>
  <si>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</si>
  <si>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</si>
  <si>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</si>
  <si>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</si>
  <si>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</si>
  <si>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</si>
  <si>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</si>
  <si>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</si>
  <si>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</si>
  <si>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</si>
  <si>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</si>
  <si>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</si>
  <si>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</si>
  <si>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</si>
  <si>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</si>
  <si>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</si>
  <si>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</si>
  <si>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</si>
  <si>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</si>
  <si>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</si>
  <si>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</si>
  <si>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</si>
  <si>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</si>
  <si>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</si>
  <si>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</si>
  <si>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</si>
  <si>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</si>
  <si>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</si>
  <si>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</si>
  <si>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</si>
  <si>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</si>
  <si>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</si>
  <si>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</si>
  <si>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</si>
  <si>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</si>
  <si>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</si>
  <si>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</si>
  <si>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</si>
  <si>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</si>
  <si>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</si>
  <si>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</si>
  <si>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</si>
  <si>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</si>
  <si>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</si>
  <si>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</si>
  <si>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</si>
  <si>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</si>
  <si>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</si>
  <si>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</si>
  <si>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</si>
  <si>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</si>
  <si>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</si>
  <si>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</si>
  <si>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</si>
  <si>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</si>
  <si>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</si>
  <si>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</si>
  <si>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</si>
  <si>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</si>
  <si>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</si>
  <si>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</si>
  <si>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</si>
  <si>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</si>
  <si>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</si>
  <si>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</si>
  <si>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</si>
  <si>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</si>
  <si>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</si>
  <si>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</si>
  <si>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</si>
  <si>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</si>
  <si>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</si>
  <si>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</si>
  <si>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</si>
  <si>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</si>
  <si>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</si>
  <si>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</si>
  <si>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</si>
  <si>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</si>
  <si>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</si>
  <si>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</si>
  <si>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</si>
  <si>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</si>
  <si>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</si>
  <si>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</si>
  <si>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</si>
  <si>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</si>
  <si>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</si>
  <si>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</si>
  <si>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</si>
  <si>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</si>
  <si>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</si>
  <si>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</si>
  <si>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</si>
  <si>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</si>
  <si>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</si>
  <si>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</si>
  <si>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</si>
  <si>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</si>
  <si>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</si>
  <si>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</si>
  <si>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</si>
  <si>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</si>
  <si>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</si>
  <si>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</si>
  <si>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</si>
  <si>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</si>
  <si>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</si>
  <si>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</si>
  <si>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</si>
  <si>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</si>
  <si>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</si>
  <si>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</si>
  <si>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</si>
  <si>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</si>
  <si>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</si>
  <si>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</si>
  <si>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</si>
  <si>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</si>
  <si>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</si>
  <si>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</si>
  <si>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</si>
  <si>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</si>
  <si>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</si>
  <si>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</si>
  <si>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</si>
  <si>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</si>
  <si>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</si>
  <si>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</si>
  <si>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</si>
  <si>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</si>
  <si>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</si>
  <si>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</si>
  <si>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</si>
  <si>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</si>
  <si>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</si>
  <si>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</si>
  <si>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</si>
  <si>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</si>
  <si>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</si>
  <si>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</si>
  <si>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</si>
  <si>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</si>
  <si>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</si>
  <si>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</si>
  <si>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</si>
  <si>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</si>
  <si>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</si>
  <si>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</si>
  <si>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</si>
  <si>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</si>
  <si>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</si>
  <si>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</si>
  <si>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</si>
  <si>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</si>
  <si>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</si>
  <si>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</si>
  <si>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</si>
  <si>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</si>
  <si>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</si>
  <si>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</si>
  <si>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</si>
  <si>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</si>
  <si>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</si>
  <si>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</si>
  <si>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</si>
  <si>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</si>
  <si>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</si>
  <si>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</si>
  <si>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</si>
  <si>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</si>
  <si>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</si>
  <si>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</si>
  <si>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</si>
  <si>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 xml:space="preserve">ARNOLD FRANKS </t>
  </si>
  <si>
    <t>PAUL COTTON</t>
  </si>
  <si>
    <t>20180702SRT02</t>
  </si>
  <si>
    <t xml:space="preserve">BEFORE </t>
  </si>
  <si>
    <t>TANK</t>
  </si>
  <si>
    <t>TAP</t>
  </si>
  <si>
    <t xml:space="preserve">The sample was slightly discoloured with no significant sediment </t>
  </si>
  <si>
    <t xml:space="preserve">The sample was slightly discoloured with some significant sediment </t>
  </si>
  <si>
    <t xml:space="preserve">The sample was clear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</si>
</sst>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43283</v>
      </c>
    </row>
    <row r="5" spans="1:11">
      <c r="B5" s="9" t="s">
        <v>136</v>
      </c>
      <c r="C5" s="78" t="s">
        <v>141</v>
      </c>
      <c r="F5" s="8"/>
      <c r="G5" s="8"/>
      <c r="H5" s="9" t="s">
        <v>57</v>
      </c>
      <c r="J5" s="70">
        <f ca="1">TODAY()</f>
        <v>43290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43290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43290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tabSelected="1" view="pageLayout" topLeftCell="A4" zoomScale="130" zoomScaleNormal="110" zoomScalePageLayoutView="130" workbookViewId="0">
      <selection activeCell="H16" sqref="H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43283</v>
      </c>
    </row>
    <row r="5" spans="1:11">
      <c r="B5" s="9" t="s">
        <v>136</v>
      </c>
      <c r="C5" s="78" t="s">
        <v>141</v>
      </c>
      <c r="F5" s="8"/>
      <c r="G5" s="8"/>
      <c r="H5" s="9" t="s">
        <v>57</v>
      </c>
      <c r="J5" s="70">
        <f ca="1">TODAY()</f>
        <v>43290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106"/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207</v>
      </c>
      <c r="E8" s="72" t="s">
        <v>208</v>
      </c>
      <c r="F8" s="72" t="s">
        <v>209</v>
      </c>
      <c r="G8" s="107"/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7.4</v>
      </c>
      <c r="E9" s="14">
        <v>7.3</v>
      </c>
      <c r="F9" s="14">
        <v>7.1</v>
      </c>
      <c r="G9" s="108"/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40</v>
      </c>
      <c r="E10" s="11">
        <v>15</v>
      </c>
      <c r="F10" s="11">
        <v>35</v>
      </c>
      <c r="G10" s="106"/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10</v>
      </c>
      <c r="E11" s="11">
        <v>20</v>
      </c>
      <c r="F11" s="11">
        <v>15</v>
      </c>
      <c r="G11" s="106"/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3.1763574342357335</v>
      </c>
      <c r="E12" s="15">
        <f t="shared" ref="E12:F12" si="0">2*(E10-(5*10^(E9-10)))/(1+(0.94*10^(E9-10)))*10^(6-E9)</f>
        <v>1.4997488520573747</v>
      </c>
      <c r="F12" s="15">
        <f t="shared" si="0"/>
        <v>5.5527266025627462</v>
      </c>
      <c r="G12" s="109"/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-2.2999999999999989</v>
      </c>
      <c r="E13" s="14">
        <f>+E9+0.5+VLOOKUP(E10,[1]LSI!$F$2:$G$25,2)+VLOOKUP(E11,[1]LSI!$H$2:$I$25,2)-12.1</f>
        <v>-2.5</v>
      </c>
      <c r="F13" s="14">
        <f>+F9+0.5+VLOOKUP(F10,[1]LSI!$F$2:$G$25,2)+VLOOKUP(F11,[1]LSI!$H$2:$I$25,2)-12.1</f>
        <v>-2.4000000000000004</v>
      </c>
      <c r="G13" s="108"/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0.03</v>
      </c>
      <c r="E14" s="11">
        <v>0.02</v>
      </c>
      <c r="F14" s="11" t="s">
        <v>40</v>
      </c>
      <c r="G14" s="106"/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06"/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60</v>
      </c>
      <c r="E16" s="11">
        <v>60</v>
      </c>
      <c r="F16" s="11">
        <v>70</v>
      </c>
      <c r="G16" s="106"/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18</v>
      </c>
      <c r="E17" s="11">
        <v>14</v>
      </c>
      <c r="F17" s="11">
        <v>21</v>
      </c>
      <c r="G17" s="106"/>
      <c r="H17" s="106"/>
      <c r="I17" s="106"/>
      <c r="J17" s="106"/>
      <c r="K17" s="5"/>
    </row>
    <row r="18" spans="1:11">
      <c r="A18" s="4"/>
      <c r="B18" s="10" t="s">
        <v>187</v>
      </c>
      <c r="C18" s="10" t="s">
        <v>188</v>
      </c>
      <c r="D18" s="14">
        <f t="shared" ref="D18:F18" si="1">D19/10</f>
        <v>8.4</v>
      </c>
      <c r="E18" s="14">
        <f t="shared" si="1"/>
        <v>8.4</v>
      </c>
      <c r="F18" s="14">
        <f t="shared" si="1"/>
        <v>9.3000000000000007</v>
      </c>
      <c r="G18" s="108"/>
      <c r="H18" s="108"/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84</v>
      </c>
      <c r="E19" s="15">
        <v>84</v>
      </c>
      <c r="F19" s="15">
        <v>93</v>
      </c>
      <c r="G19" s="109"/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5.86</v>
      </c>
      <c r="E20" s="14">
        <v>1.49</v>
      </c>
      <c r="F20" s="14">
        <v>1.72</v>
      </c>
      <c r="G20" s="108"/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06"/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96.7</v>
      </c>
      <c r="E22" s="14">
        <v>98.9</v>
      </c>
      <c r="F22" s="14">
        <v>97.1</v>
      </c>
      <c r="G22" s="108"/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210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211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212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202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43290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43290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43290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43290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43290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43290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201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6" t="s">
        <v>131</v>
      </c>
      <c r="D45" s="96"/>
      <c r="E45" s="96"/>
      <c r="F45" s="96"/>
      <c r="G45" s="96"/>
      <c r="H45" s="96"/>
      <c r="I45" s="96"/>
      <c r="J45" s="96"/>
      <c r="K45" s="5"/>
    </row>
    <row r="46" spans="1:11">
      <c r="A46" s="4"/>
      <c r="B46" s="55" t="s">
        <v>24</v>
      </c>
      <c r="C46" s="97" t="s">
        <v>132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/>
      <c r="C47" s="97"/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037BE1-DAA2-48A7-9ABF-2D2F578CA73A}"/>
</file>

<file path=customXml/itemProps2.xml><?xml version="1.0" encoding="utf-8"?>
<ds:datastoreItem xmlns:ds="http://schemas.openxmlformats.org/officeDocument/2006/customXml" ds:itemID="{34745DBA-2C63-47C9-934C-0D3EF23001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2018-06-13T22:44:07Z</cp:lastPrinted>
  <dcterms:created xsi:type="dcterms:W3CDTF">2017-07-10T05:27:40Z</dcterms:created>
  <dcterms:modified xsi:type="dcterms:W3CDTF">2018-07-08T22:25:10Z</dcterms:modified>
</cp:coreProperties>
</file>