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Archived Water test results/2018/07 July/"/>
    </mc:Choice>
  </mc:AlternateContent>
  <xr:revisionPtr revIDLastSave="50" documentId="11_C36719D05F7D7A4336E5CC85A98C214BDA5D0712" xr6:coauthVersionLast="47" xr6:coauthVersionMax="47" xr10:uidLastSave="{03599DA5-3481-40C4-A480-5028C43FDE72}"/>
  <bookViews>
    <workbookView xWindow="1245" yWindow="885" windowWidth="22905" windowHeight="13305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G10" i="10"/>
  <c r="G11" i="10"/>
  <c r="D12" i="17" l="1"/>
  <c r="J5" i="17" l="1"/>
  <c r="D13" i="17" l="1"/>
  <c r="D14" i="17"/>
  <c r="D13" i="9" l="1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25" i="1"/>
  <c r="G26" i="1"/>
  <c r="E25" i="1"/>
  <c r="E26" i="1"/>
  <c r="D25" i="4"/>
  <c r="D24" i="4"/>
  <c r="H26" i="1"/>
  <c r="H25" i="1"/>
  <c r="J25" i="1"/>
  <c r="J26" i="1"/>
  <c r="F26" i="1"/>
  <c r="F25" i="1"/>
  <c r="I26" i="1"/>
  <c r="I25" i="1"/>
  <c r="D25" i="1"/>
  <c r="D26" i="1"/>
</calcChain>
</file>

<file path=xl/sharedStrings.xml><?xml version="1.0" encoding="utf-8"?>
<sst xmlns="http://schemas.openxmlformats.org/spreadsheetml/2006/main" count="1128" uniqueCount="216">
  <si>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</si>
  <si>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</si>
  <si>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</si>
  <si>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</si>
  <si>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</si>
  <si>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</si>
  <si>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</si>
  <si>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</si>
  <si>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</si>
  <si>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</si>
  <si>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</si>
  <si>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</si>
  <si>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</si>
  <si>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</si>
  <si>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</si>
  <si>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</si>
  <si>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</si>
  <si>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</si>
  <si>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</si>
  <si>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</si>
  <si>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</si>
  <si>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</si>
  <si>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</si>
  <si>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</si>
  <si>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</si>
  <si>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</si>
  <si>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</si>
  <si>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</si>
  <si>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</si>
  <si>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</si>
  <si>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</si>
  <si>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</si>
  <si>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</si>
  <si>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</si>
  <si>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</si>
  <si>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</si>
  <si>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</si>
  <si>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</si>
  <si>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</si>
  <si>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</si>
  <si>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</si>
  <si>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</si>
  <si>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</si>
  <si>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</si>
  <si>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</si>
  <si>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</si>
  <si>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</si>
  <si>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</si>
  <si>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</si>
  <si>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</si>
  <si>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</si>
  <si>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</si>
  <si>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</si>
  <si>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</si>
  <si>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</si>
  <si>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</si>
  <si>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</si>
  <si>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</si>
  <si>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</si>
  <si>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</si>
  <si>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</si>
  <si>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</si>
  <si>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</si>
  <si>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</si>
  <si>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</si>
  <si>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</si>
  <si>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</si>
  <si>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</si>
  <si>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</si>
  <si>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</si>
  <si>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</si>
  <si>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</si>
  <si>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</si>
  <si>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</si>
  <si>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</si>
  <si>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</si>
  <si>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</si>
  <si>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</si>
  <si>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</si>
  <si>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</si>
  <si>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</si>
  <si>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</si>
  <si>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</si>
  <si>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</si>
  <si>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</si>
  <si>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</si>
  <si>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</si>
  <si>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</si>
  <si>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</si>
  <si>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</si>
  <si>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</si>
  <si>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</si>
  <si>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</si>
  <si>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</si>
  <si>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</si>
  <si>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</si>
  <si>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</si>
  <si>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</si>
  <si>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</si>
  <si>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</si>
  <si>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</si>
  <si>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</si>
  <si>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</si>
  <si>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</si>
  <si>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</si>
  <si>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</si>
  <si>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</si>
  <si>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</si>
  <si>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</si>
  <si>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</si>
  <si>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</si>
  <si>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</si>
  <si>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</si>
  <si>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</si>
  <si>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</si>
  <si>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</si>
  <si>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</si>
  <si>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</si>
  <si>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</si>
  <si>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</si>
  <si>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</si>
  <si>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</si>
  <si>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</si>
  <si>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</si>
  <si>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</si>
  <si>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</si>
  <si>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</si>
  <si>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</si>
  <si>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</si>
  <si>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</si>
  <si>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</si>
  <si>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</si>
  <si>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</si>
  <si>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</si>
  <si>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</si>
  <si>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</si>
  <si>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</si>
  <si>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</si>
  <si>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</si>
  <si>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</si>
  <si>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</si>
  <si>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</si>
  <si>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</si>
  <si>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</si>
  <si>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</si>
  <si>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</si>
  <si>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</si>
  <si>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</si>
  <si>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</si>
  <si>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</si>
  <si>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</si>
  <si>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</si>
  <si>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</si>
  <si>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</si>
  <si>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</si>
  <si>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</si>
  <si>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</si>
  <si>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</si>
  <si>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</si>
  <si>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</si>
  <si>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</si>
  <si>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</si>
  <si>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</si>
  <si>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</si>
  <si>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</si>
  <si>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</si>
  <si>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</si>
  <si>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</si>
  <si>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</si>
  <si>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</si>
  <si>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</si>
  <si>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</si>
  <si>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</si>
  <si>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</si>
  <si>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</si>
  <si>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</si>
  <si>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</si>
  <si>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</si>
  <si>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</si>
  <si>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</si>
  <si>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</si>
  <si>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</si>
  <si>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</si>
  <si>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</si>
  <si>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</si>
  <si>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</si>
  <si>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</si>
  <si>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</si>
  <si>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</si>
  <si>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</si>
  <si>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</si>
  <si>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</si>
  <si>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</si>
  <si>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</si>
  <si>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</si>
  <si>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</si>
  <si>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</si>
  <si>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</si>
  <si>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</si>
  <si>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</si>
  <si>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</si>
  <si>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</si>
  <si>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</si>
  <si>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</si>
  <si>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WATER SOLUTIONS </t>
  </si>
  <si>
    <t>ABE AUKAHA</t>
  </si>
  <si>
    <t>R20180713CHM01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</si>
  <si>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some significant sediment </t>
    </r>
  </si>
  <si>
    <t>The high iron and manganese content may cause staining, taste and odour issues</t>
  </si>
  <si>
    <t>The high hardness will likely cause lime scale, particularity at elevated temperatures</t>
  </si>
  <si>
    <t>NIND</t>
  </si>
  <si>
    <t>DODD</t>
  </si>
  <si>
    <t>20180713SRT01</t>
  </si>
  <si>
    <t xml:space="preserve">Raw </t>
  </si>
  <si>
    <t xml:space="preserve">The sample was slightly discoloured with no significant sediment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</si>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</sst>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0" fontId="4" fillId="0" borderId="0" xfId="0" quotePrefix="1" applyFont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37</xdr:row>
      <xdr:rowOff>153865</xdr:rowOff>
    </xdr:from>
    <xdr:to>
      <xdr:col>1</xdr:col>
      <xdr:colOff>1033096</xdr:colOff>
      <xdr:row>39</xdr:row>
      <xdr:rowOff>146538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5"/>
  <sheetViews>
    <sheetView view="pageLayout" zoomScale="130" zoomScaleNormal="110" zoomScalePageLayoutView="130" workbookViewId="0">
      <selection activeCell="M3" sqref="M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57" t="s">
        <v>206</v>
      </c>
    </row>
    <row r="4" spans="1:11" ht="15.75">
      <c r="B4" s="3" t="s">
        <v>205</v>
      </c>
      <c r="F4" s="8"/>
      <c r="G4" s="8"/>
      <c r="H4" s="9" t="s">
        <v>56</v>
      </c>
      <c r="J4" s="58">
        <v>43294</v>
      </c>
    </row>
    <row r="5" spans="1:11">
      <c r="B5" s="9" t="s">
        <v>136</v>
      </c>
      <c r="C5" s="57" t="s">
        <v>138</v>
      </c>
      <c r="F5" s="8"/>
      <c r="G5" s="8"/>
      <c r="H5" s="9" t="s">
        <v>57</v>
      </c>
      <c r="J5" s="58">
        <f ca="1">TODAY()</f>
        <v>45124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</v>
      </c>
      <c r="C7" s="60" t="s">
        <v>2</v>
      </c>
      <c r="D7" s="60" t="s">
        <v>61</v>
      </c>
      <c r="E7" s="60" t="s">
        <v>62</v>
      </c>
      <c r="F7" s="60" t="s">
        <v>63</v>
      </c>
      <c r="G7" s="77" t="s">
        <v>44</v>
      </c>
      <c r="H7" s="78"/>
      <c r="I7" s="78"/>
      <c r="J7" s="79"/>
      <c r="K7" s="5"/>
    </row>
    <row r="8" spans="1:11">
      <c r="A8" s="4"/>
      <c r="B8" s="10" t="s">
        <v>3</v>
      </c>
      <c r="C8" s="11" t="s">
        <v>23</v>
      </c>
      <c r="D8" s="14">
        <v>6.5</v>
      </c>
      <c r="E8" s="11" t="s">
        <v>64</v>
      </c>
      <c r="F8" s="11" t="s">
        <v>23</v>
      </c>
      <c r="G8" s="11" t="str">
        <f>VLOOKUP(D8,Lookup!C3:D7,2)</f>
        <v>Acidic</v>
      </c>
      <c r="H8" s="72"/>
      <c r="I8" s="73"/>
      <c r="J8" s="74"/>
      <c r="K8" s="5"/>
    </row>
    <row r="9" spans="1:11">
      <c r="A9" s="4"/>
      <c r="B9" s="10" t="s">
        <v>5</v>
      </c>
      <c r="C9" s="10" t="s">
        <v>52</v>
      </c>
      <c r="D9" s="15">
        <v>285</v>
      </c>
      <c r="E9" s="11" t="s">
        <v>23</v>
      </c>
      <c r="F9" s="11" t="s">
        <v>23</v>
      </c>
      <c r="G9" s="11" t="str">
        <f>VLOOKUP(D9,Lookup!C18:D25,2)</f>
        <v>High</v>
      </c>
      <c r="H9" s="72"/>
      <c r="I9" s="73"/>
      <c r="J9" s="74"/>
      <c r="K9" s="5"/>
    </row>
    <row r="10" spans="1:11">
      <c r="A10" s="4"/>
      <c r="B10" s="10" t="s">
        <v>6</v>
      </c>
      <c r="C10" s="10" t="s">
        <v>52</v>
      </c>
      <c r="D10" s="15">
        <v>400</v>
      </c>
      <c r="E10" s="11" t="s">
        <v>65</v>
      </c>
      <c r="F10" s="11" t="s">
        <v>23</v>
      </c>
      <c r="G10" s="11" t="str">
        <f>VLOOKUP(D10,Lookup!C27:D33,2)</f>
        <v>Excessive</v>
      </c>
      <c r="H10" s="72"/>
      <c r="I10" s="73"/>
      <c r="J10" s="74"/>
      <c r="K10" s="5"/>
    </row>
    <row r="11" spans="1:11">
      <c r="A11" s="4"/>
      <c r="B11" s="10" t="s">
        <v>7</v>
      </c>
      <c r="C11" s="10" t="s">
        <v>52</v>
      </c>
      <c r="D11" s="15">
        <v>370</v>
      </c>
      <c r="E11" s="11" t="s">
        <v>23</v>
      </c>
      <c r="F11" s="11" t="s">
        <v>23</v>
      </c>
      <c r="G11" s="11" t="str">
        <f>VLOOKUP(D11,Lookup!C35:D41,2)</f>
        <v>Excessive</v>
      </c>
      <c r="H11" s="72"/>
      <c r="I11" s="73"/>
      <c r="J11" s="74"/>
      <c r="K11" s="5"/>
    </row>
    <row r="12" spans="1:11">
      <c r="A12" s="4"/>
      <c r="B12" s="10" t="s">
        <v>8</v>
      </c>
      <c r="C12" s="10" t="s">
        <v>52</v>
      </c>
      <c r="D12" s="15">
        <f>D10-D11</f>
        <v>30</v>
      </c>
      <c r="E12" s="11" t="s">
        <v>23</v>
      </c>
      <c r="F12" s="11" t="s">
        <v>23</v>
      </c>
      <c r="G12" s="11" t="str">
        <f>VLOOKUP(D12,Lookup!C35:D41,2)</f>
        <v>Slightly Hard</v>
      </c>
      <c r="H12" s="72" t="s">
        <v>156</v>
      </c>
      <c r="I12" s="73"/>
      <c r="J12" s="7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180.19526284890512</v>
      </c>
      <c r="E13" s="11" t="s">
        <v>23</v>
      </c>
      <c r="F13" s="11" t="s">
        <v>23</v>
      </c>
      <c r="G13" s="11" t="str">
        <f>VLOOKUP(D13,Lookup!C98:D103,2)</f>
        <v>Very High</v>
      </c>
      <c r="H13" s="72" t="s">
        <v>156</v>
      </c>
      <c r="I13" s="73"/>
      <c r="J13" s="74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-0.5</v>
      </c>
      <c r="E14" s="11" t="s">
        <v>23</v>
      </c>
      <c r="F14" s="11" t="s">
        <v>23</v>
      </c>
      <c r="G14" s="11" t="str">
        <f>VLOOKUP(D14,Lookup!C105:D109,2)</f>
        <v>Normal</v>
      </c>
      <c r="H14" s="72" t="s">
        <v>156</v>
      </c>
      <c r="I14" s="73"/>
      <c r="J14" s="74"/>
      <c r="K14" s="5"/>
    </row>
    <row r="15" spans="1:11">
      <c r="A15" s="4"/>
      <c r="B15" s="10" t="s">
        <v>9</v>
      </c>
      <c r="C15" s="10" t="s">
        <v>54</v>
      </c>
      <c r="D15" s="15">
        <v>74</v>
      </c>
      <c r="E15" s="11" t="s">
        <v>23</v>
      </c>
      <c r="F15" s="11" t="s">
        <v>23</v>
      </c>
      <c r="G15" s="11" t="str">
        <f>VLOOKUP(D15,Lookup!C43:D50,2)</f>
        <v>Significant</v>
      </c>
      <c r="H15" s="72"/>
      <c r="I15" s="73"/>
      <c r="J15" s="74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72"/>
      <c r="I16" s="73"/>
      <c r="J16" s="74"/>
      <c r="K16" s="5"/>
    </row>
    <row r="17" spans="1:11">
      <c r="A17" s="4"/>
      <c r="B17" s="10" t="s">
        <v>10</v>
      </c>
      <c r="C17" s="10" t="s">
        <v>24</v>
      </c>
      <c r="D17" s="11">
        <v>1.44</v>
      </c>
      <c r="E17" s="11" t="s">
        <v>66</v>
      </c>
      <c r="F17" s="11" t="s">
        <v>23</v>
      </c>
      <c r="G17" s="11" t="str">
        <f>VLOOKUP(D17,Lookup!C52:D59,2)</f>
        <v>High</v>
      </c>
      <c r="H17" s="72"/>
      <c r="I17" s="73"/>
      <c r="J17" s="74"/>
      <c r="K17" s="5"/>
    </row>
    <row r="18" spans="1:11">
      <c r="A18" s="4"/>
      <c r="B18" s="10" t="s">
        <v>11</v>
      </c>
      <c r="C18" s="10" t="s">
        <v>24</v>
      </c>
      <c r="D18" s="11">
        <v>6</v>
      </c>
      <c r="E18" s="11" t="s">
        <v>67</v>
      </c>
      <c r="F18" s="11">
        <v>0.4</v>
      </c>
      <c r="G18" s="11" t="str">
        <f>VLOOKUP(D18,Lookup!C61:D65,2)</f>
        <v>Above MAV</v>
      </c>
      <c r="H18" s="72" t="s">
        <v>68</v>
      </c>
      <c r="I18" s="73"/>
      <c r="J18" s="74"/>
      <c r="K18" s="5"/>
    </row>
    <row r="19" spans="1:11">
      <c r="A19" s="4"/>
      <c r="B19" s="10" t="s">
        <v>12</v>
      </c>
      <c r="C19" s="10" t="s">
        <v>24</v>
      </c>
      <c r="D19" s="11" t="s">
        <v>40</v>
      </c>
      <c r="E19" s="11" t="s">
        <v>42</v>
      </c>
      <c r="F19" s="11" t="s">
        <v>23</v>
      </c>
      <c r="G19" s="11" t="str">
        <f>VLOOKUP(D19,Lookup!C67:D72,2)</f>
        <v>Not Detected</v>
      </c>
      <c r="H19" s="72"/>
      <c r="I19" s="73"/>
      <c r="J19" s="74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72"/>
      <c r="I20" s="73"/>
      <c r="J20" s="74"/>
      <c r="K20" s="5"/>
    </row>
    <row r="21" spans="1:11">
      <c r="A21" s="4"/>
      <c r="B21" s="10" t="s">
        <v>4</v>
      </c>
      <c r="C21" s="10" t="s">
        <v>24</v>
      </c>
      <c r="D21" s="11">
        <v>2.81</v>
      </c>
      <c r="E21" s="11" t="s">
        <v>69</v>
      </c>
      <c r="F21" s="11" t="s">
        <v>23</v>
      </c>
      <c r="G21" s="11" t="e">
        <f>VLOOKUP(D21,Lookup!C9:D16,2)</f>
        <v>#N/A</v>
      </c>
      <c r="H21" s="72" t="s">
        <v>156</v>
      </c>
      <c r="I21" s="73"/>
      <c r="J21" s="74"/>
      <c r="K21" s="5"/>
    </row>
    <row r="22" spans="1:11">
      <c r="A22" s="4"/>
      <c r="B22" s="10" t="s">
        <v>15</v>
      </c>
      <c r="C22" s="10" t="s">
        <v>24</v>
      </c>
      <c r="D22" s="15">
        <v>500</v>
      </c>
      <c r="E22" s="11" t="s">
        <v>70</v>
      </c>
      <c r="F22" s="11" t="s">
        <v>23</v>
      </c>
      <c r="G22" s="11" t="str">
        <f>VLOOKUP(D22,Lookup!C80:D87,2)</f>
        <v>Excessive</v>
      </c>
      <c r="H22" s="72"/>
      <c r="I22" s="73"/>
      <c r="J22" s="74"/>
      <c r="K22" s="5"/>
    </row>
    <row r="23" spans="1:11">
      <c r="A23" s="4"/>
      <c r="B23" s="10" t="s">
        <v>16</v>
      </c>
      <c r="C23" s="10" t="s">
        <v>24</v>
      </c>
      <c r="D23" s="15">
        <v>470</v>
      </c>
      <c r="E23" s="11" t="s">
        <v>65</v>
      </c>
      <c r="F23" s="11" t="s">
        <v>23</v>
      </c>
      <c r="G23" s="11" t="str">
        <f>VLOOKUP(D23,Lookup!C80:D87,2)</f>
        <v>Very High</v>
      </c>
      <c r="H23" s="72"/>
      <c r="I23" s="73"/>
      <c r="J23" s="74"/>
      <c r="K23" s="5"/>
    </row>
    <row r="24" spans="1:11">
      <c r="A24" s="4"/>
      <c r="B24" s="10" t="s">
        <v>187</v>
      </c>
      <c r="C24" s="10" t="s">
        <v>188</v>
      </c>
      <c r="D24" s="65">
        <v>3.95</v>
      </c>
      <c r="E24" s="11" t="s">
        <v>23</v>
      </c>
      <c r="F24" s="11" t="s">
        <v>23</v>
      </c>
      <c r="G24" s="11" t="s">
        <v>23</v>
      </c>
      <c r="H24" s="72"/>
      <c r="I24" s="73"/>
      <c r="J24" s="74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72"/>
      <c r="I25" s="73"/>
      <c r="J25" s="74"/>
      <c r="K25" s="5"/>
    </row>
    <row r="26" spans="1:11">
      <c r="A26" s="4"/>
      <c r="B26" s="10" t="s">
        <v>18</v>
      </c>
      <c r="C26" s="10" t="s">
        <v>25</v>
      </c>
      <c r="D26" s="65">
        <v>19.420000000000002</v>
      </c>
      <c r="E26" s="11" t="s">
        <v>71</v>
      </c>
      <c r="F26" s="11" t="s">
        <v>23</v>
      </c>
      <c r="G26" s="11" t="str">
        <f>VLOOKUP(D26,Lookup!C124:D131,2)</f>
        <v>High</v>
      </c>
      <c r="H26" s="72"/>
      <c r="I26" s="73"/>
      <c r="J26" s="74"/>
      <c r="K26" s="5"/>
    </row>
    <row r="27" spans="1:11">
      <c r="A27" s="4"/>
      <c r="B27" s="10" t="s">
        <v>166</v>
      </c>
      <c r="C27" s="10" t="s">
        <v>167</v>
      </c>
      <c r="D27" s="15" t="s">
        <v>39</v>
      </c>
      <c r="E27" s="11" t="s">
        <v>23</v>
      </c>
      <c r="F27" s="11" t="s">
        <v>23</v>
      </c>
      <c r="G27" s="11" t="e">
        <f>VLOOKUP(D27,Lookup!C149:D152,2)</f>
        <v>#N/A</v>
      </c>
      <c r="H27" s="72"/>
      <c r="I27" s="73"/>
      <c r="J27" s="74"/>
      <c r="K27" s="5"/>
    </row>
    <row r="28" spans="1:11">
      <c r="A28" s="4"/>
      <c r="B28" s="10" t="s">
        <v>19</v>
      </c>
      <c r="C28" s="10" t="s">
        <v>55</v>
      </c>
      <c r="D28" s="14">
        <v>88.7</v>
      </c>
      <c r="E28" s="11" t="s">
        <v>23</v>
      </c>
      <c r="F28" s="11" t="s">
        <v>23</v>
      </c>
      <c r="G28" s="11" t="str">
        <f>VLOOKUP(D28,Lookup!C133:D139,2)</f>
        <v>Moderate</v>
      </c>
      <c r="H28" s="72"/>
      <c r="I28" s="73"/>
      <c r="J28" s="74"/>
      <c r="K28" s="5"/>
    </row>
    <row r="29" spans="1:11">
      <c r="A29" s="4"/>
      <c r="B29" s="4"/>
      <c r="C29" s="4"/>
      <c r="D29" s="8"/>
      <c r="E29" s="8"/>
      <c r="F29" s="8"/>
      <c r="G29" s="8"/>
      <c r="H29" s="9"/>
      <c r="I29" s="9"/>
      <c r="J29" s="9"/>
      <c r="K29" s="5"/>
    </row>
    <row r="30" spans="1:11">
      <c r="A30" s="4"/>
      <c r="B30" s="47" t="s">
        <v>207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" t="s">
        <v>209</v>
      </c>
      <c r="C31" s="9"/>
      <c r="K31" s="5"/>
    </row>
    <row r="32" spans="1:11">
      <c r="A32" s="4"/>
      <c r="B32" s="9" t="s">
        <v>208</v>
      </c>
      <c r="K32" s="5"/>
    </row>
    <row r="33" spans="1:11">
      <c r="A33" s="4"/>
      <c r="B33" s="9" t="s">
        <v>151</v>
      </c>
      <c r="C33" s="9"/>
      <c r="K33" s="5"/>
    </row>
    <row r="34" spans="1:11">
      <c r="A34" s="4"/>
      <c r="B34" s="9"/>
      <c r="C34" s="9"/>
      <c r="K34" s="5"/>
    </row>
    <row r="35" spans="1:11">
      <c r="A35" s="4"/>
      <c r="B35" s="52" t="s">
        <v>62</v>
      </c>
      <c r="C35" s="53" t="s">
        <v>130</v>
      </c>
      <c r="D35" s="54"/>
      <c r="E35" s="54"/>
      <c r="F35" s="54"/>
      <c r="G35" s="54"/>
      <c r="H35" s="54"/>
      <c r="I35" s="54"/>
      <c r="J35" s="54"/>
      <c r="K35" s="5"/>
    </row>
    <row r="36" spans="1:11">
      <c r="A36" s="4"/>
      <c r="B36" s="47" t="s">
        <v>63</v>
      </c>
      <c r="C36" s="75" t="s">
        <v>131</v>
      </c>
      <c r="D36" s="75"/>
      <c r="E36" s="75"/>
      <c r="F36" s="75"/>
      <c r="G36" s="75"/>
      <c r="H36" s="75"/>
      <c r="I36" s="75"/>
      <c r="J36" s="75"/>
      <c r="K36" s="5"/>
    </row>
    <row r="37" spans="1:11">
      <c r="A37" s="4"/>
      <c r="B37" s="47" t="s">
        <v>24</v>
      </c>
      <c r="C37" s="76" t="s">
        <v>132</v>
      </c>
      <c r="D37" s="75"/>
      <c r="E37" s="75"/>
      <c r="F37" s="75"/>
      <c r="G37" s="75"/>
      <c r="H37" s="75"/>
      <c r="I37" s="75"/>
      <c r="J37" s="75"/>
      <c r="K37" s="5"/>
    </row>
    <row r="38" spans="1:11">
      <c r="A38" s="4"/>
      <c r="B38" s="47"/>
      <c r="C38" s="76"/>
      <c r="D38" s="75"/>
      <c r="E38" s="75"/>
      <c r="F38" s="75"/>
      <c r="G38" s="75"/>
      <c r="H38" s="75"/>
      <c r="I38" s="75"/>
      <c r="J38" s="75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202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152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12" t="s">
        <v>197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5">
    <mergeCell ref="C36:J36"/>
    <mergeCell ref="C37:J37"/>
    <mergeCell ref="C38:J38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E24:F25">
    <cfRule type="cellIs" dxfId="11" priority="1" operator="equal">
      <formula>"Above MAV"</formula>
    </cfRule>
    <cfRule type="cellIs" dxfId="10" priority="2" operator="equal">
      <formula>"ALERT"</formula>
    </cfRule>
  </conditionalFormatting>
  <conditionalFormatting sqref="G8:G29">
    <cfRule type="cellIs" dxfId="9" priority="9" operator="equal">
      <formula>"Above MAV"</formula>
    </cfRule>
    <cfRule type="cellIs" dxfId="8" priority="10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1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67" t="s">
        <v>179</v>
      </c>
      <c r="C4" s="80"/>
      <c r="D4" s="80"/>
      <c r="E4" s="80"/>
      <c r="F4" s="80"/>
      <c r="G4" s="8"/>
      <c r="H4" s="67" t="s">
        <v>154</v>
      </c>
      <c r="I4" s="80"/>
      <c r="J4" s="80"/>
    </row>
    <row r="5" spans="1:11" ht="22.5" customHeight="1">
      <c r="B5" s="67" t="s">
        <v>180</v>
      </c>
      <c r="C5" s="80"/>
      <c r="D5" s="80"/>
      <c r="E5" s="80"/>
      <c r="F5" s="80"/>
      <c r="G5" s="8"/>
      <c r="H5" s="67" t="s">
        <v>56</v>
      </c>
      <c r="I5" s="80"/>
      <c r="J5" s="80"/>
    </row>
    <row r="6" spans="1:11" ht="22.5" customHeight="1">
      <c r="B6" s="67" t="s">
        <v>136</v>
      </c>
      <c r="C6" s="81"/>
      <c r="D6" s="81"/>
      <c r="E6" s="81"/>
      <c r="F6" s="81"/>
      <c r="G6" s="8"/>
      <c r="H6" s="67" t="s">
        <v>178</v>
      </c>
      <c r="I6" s="80"/>
      <c r="J6" s="8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8" t="s">
        <v>1</v>
      </c>
      <c r="C9" s="69" t="s">
        <v>177</v>
      </c>
      <c r="D9" s="69"/>
      <c r="E9" s="69"/>
      <c r="F9" s="69"/>
      <c r="G9" s="69"/>
      <c r="H9" s="69"/>
      <c r="I9" s="69"/>
      <c r="J9" s="69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46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47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48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49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50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51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1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67" t="s">
        <v>179</v>
      </c>
      <c r="C4" s="80"/>
      <c r="D4" s="80"/>
      <c r="E4" s="80"/>
      <c r="F4" s="80"/>
      <c r="G4" s="8"/>
      <c r="H4" s="67" t="s">
        <v>154</v>
      </c>
      <c r="I4" s="80"/>
      <c r="J4" s="80"/>
    </row>
    <row r="5" spans="1:11" ht="22.5" customHeight="1">
      <c r="B5" s="67" t="s">
        <v>180</v>
      </c>
      <c r="C5" s="80"/>
      <c r="D5" s="80"/>
      <c r="E5" s="80"/>
      <c r="F5" s="80"/>
      <c r="G5" s="8"/>
      <c r="H5" s="67" t="s">
        <v>56</v>
      </c>
      <c r="I5" s="80"/>
      <c r="J5" s="80"/>
    </row>
    <row r="6" spans="1:11" ht="22.5" customHeight="1">
      <c r="B6" s="67" t="s">
        <v>136</v>
      </c>
      <c r="C6" s="81" t="s">
        <v>153</v>
      </c>
      <c r="D6" s="81"/>
      <c r="E6" s="81"/>
      <c r="F6" s="81"/>
      <c r="G6" s="8"/>
      <c r="H6" s="67" t="s">
        <v>178</v>
      </c>
      <c r="I6" s="80"/>
      <c r="J6" s="8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8" t="s">
        <v>1</v>
      </c>
      <c r="C9" s="69" t="s">
        <v>177</v>
      </c>
      <c r="D9" s="69"/>
      <c r="E9" s="69"/>
      <c r="F9" s="69"/>
      <c r="G9" s="69"/>
      <c r="H9" s="69"/>
      <c r="I9" s="69"/>
      <c r="J9" s="69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70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48" t="s">
        <v>133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46</v>
      </c>
      <c r="C27" s="48" t="s">
        <v>133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47</v>
      </c>
      <c r="C28" s="48" t="s">
        <v>133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48</v>
      </c>
      <c r="C29" s="48" t="s">
        <v>133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49</v>
      </c>
      <c r="C30" s="48" t="s">
        <v>133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50</v>
      </c>
      <c r="C31" s="48" t="s">
        <v>133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51</v>
      </c>
      <c r="C32" s="48" t="s">
        <v>133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67" t="s">
        <v>179</v>
      </c>
      <c r="C3" s="80"/>
      <c r="D3" s="80"/>
      <c r="E3" s="80"/>
      <c r="F3" s="80"/>
      <c r="G3" s="8"/>
      <c r="H3" s="67" t="s">
        <v>154</v>
      </c>
      <c r="I3" s="80"/>
      <c r="J3" s="80"/>
    </row>
    <row r="4" spans="1:11" ht="22.5" customHeight="1">
      <c r="B4" s="67" t="s">
        <v>180</v>
      </c>
      <c r="C4" s="80"/>
      <c r="D4" s="80"/>
      <c r="E4" s="80"/>
      <c r="F4" s="80"/>
      <c r="G4" s="8"/>
      <c r="H4" s="67" t="s">
        <v>56</v>
      </c>
      <c r="I4" s="80"/>
      <c r="J4" s="80"/>
    </row>
    <row r="5" spans="1:11" ht="22.5" customHeight="1">
      <c r="B5" s="67" t="s">
        <v>136</v>
      </c>
      <c r="C5" s="81"/>
      <c r="D5" s="81"/>
      <c r="E5" s="81"/>
      <c r="F5" s="81"/>
      <c r="G5" s="8"/>
      <c r="H5" s="67" t="s">
        <v>178</v>
      </c>
      <c r="I5" s="80"/>
      <c r="J5" s="8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8" t="s">
        <v>1</v>
      </c>
      <c r="C8" s="69" t="s">
        <v>177</v>
      </c>
      <c r="D8" s="69"/>
      <c r="E8" s="69"/>
      <c r="F8" s="69"/>
      <c r="G8" s="69"/>
      <c r="H8" s="69"/>
      <c r="I8" s="69"/>
      <c r="J8" s="69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65"/>
      <c r="E31" s="65"/>
      <c r="F31" s="65"/>
      <c r="G31" s="65"/>
      <c r="H31" s="65"/>
      <c r="I31" s="65"/>
      <c r="J31" s="65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48" t="s">
        <v>185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46</v>
      </c>
      <c r="C40" s="48" t="s">
        <v>185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47</v>
      </c>
      <c r="C41" s="48" t="s">
        <v>185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48</v>
      </c>
      <c r="C42" s="48" t="s">
        <v>185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49</v>
      </c>
      <c r="C43" s="48" t="s">
        <v>185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50</v>
      </c>
      <c r="C44" s="48" t="s">
        <v>185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51</v>
      </c>
      <c r="C45" s="48" t="s">
        <v>185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2" customFormat="1">
      <c r="I36" s="33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>
      <c r="A46" t="s">
        <v>153</v>
      </c>
    </row>
    <row r="47" spans="1:9">
      <c r="A47" t="s">
        <v>140</v>
      </c>
    </row>
    <row r="49" spans="1:2">
      <c r="A49" t="s">
        <v>150</v>
      </c>
    </row>
    <row r="50" spans="1:2">
      <c r="A50" s="9" t="s">
        <v>149</v>
      </c>
    </row>
    <row r="51" spans="1:2">
      <c r="A51" s="9" t="s">
        <v>147</v>
      </c>
    </row>
    <row r="52" spans="1:2">
      <c r="A52" s="55" t="s">
        <v>148</v>
      </c>
    </row>
    <row r="54" spans="1:2">
      <c r="A54" t="s">
        <v>173</v>
      </c>
      <c r="B54" t="s">
        <v>175</v>
      </c>
    </row>
    <row r="55" spans="1:2">
      <c r="A55" s="66" t="s">
        <v>43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6" t="s">
        <v>174</v>
      </c>
      <c r="B6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sheetData>
    <row r="1" spans="2:5">
      <c r="B1" t="s">
        <v>111</v>
      </c>
    </row>
    <row r="2" spans="2:5">
      <c r="B2" s="22" t="s">
        <v>74</v>
      </c>
    </row>
    <row r="3" spans="2:5">
      <c r="C3" s="36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36">
        <v>5.7</v>
      </c>
      <c r="D5" s="23" t="s">
        <v>80</v>
      </c>
      <c r="E5" s="17"/>
    </row>
    <row r="6" spans="2:5">
      <c r="B6" s="22"/>
      <c r="C6" s="21">
        <v>7</v>
      </c>
      <c r="D6" s="34" t="s">
        <v>82</v>
      </c>
      <c r="E6" s="17"/>
    </row>
    <row r="7" spans="2:5">
      <c r="B7" s="22"/>
      <c r="C7" s="21">
        <v>8.1</v>
      </c>
      <c r="D7" s="34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4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4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4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4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0"/>
    </row>
    <row r="31" spans="2:5">
      <c r="B31" s="22"/>
      <c r="C31" s="19">
        <v>120</v>
      </c>
      <c r="D31" s="23" t="s">
        <v>107</v>
      </c>
      <c r="E31" s="30"/>
    </row>
    <row r="32" spans="2:5">
      <c r="B32" s="22"/>
      <c r="C32" s="20">
        <v>180</v>
      </c>
      <c r="D32" s="24" t="s">
        <v>108</v>
      </c>
      <c r="E32" s="31"/>
    </row>
    <row r="33" spans="2:5">
      <c r="B33" s="22"/>
      <c r="C33" s="20">
        <v>300</v>
      </c>
      <c r="D33" s="24" t="s">
        <v>91</v>
      </c>
      <c r="E33" s="31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18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18"/>
    </row>
    <row r="61" spans="2:5">
      <c r="C61" s="19" t="s">
        <v>40</v>
      </c>
      <c r="D61" s="24" t="s">
        <v>169</v>
      </c>
      <c r="E61" s="30"/>
    </row>
    <row r="62" spans="2:5">
      <c r="B62" s="22"/>
      <c r="C62" s="20">
        <v>0.01</v>
      </c>
      <c r="D62" s="24" t="s">
        <v>81</v>
      </c>
      <c r="E62" s="30"/>
    </row>
    <row r="63" spans="2:5">
      <c r="B63" s="22"/>
      <c r="C63" s="19">
        <v>0.04</v>
      </c>
      <c r="D63" s="24" t="s">
        <v>87</v>
      </c>
      <c r="E63" s="30"/>
    </row>
    <row r="64" spans="2:5">
      <c r="B64" s="22"/>
      <c r="C64" s="19">
        <v>0.1</v>
      </c>
      <c r="D64" s="24" t="s">
        <v>89</v>
      </c>
      <c r="E64" s="30"/>
    </row>
    <row r="65" spans="2:5">
      <c r="B65" s="26"/>
      <c r="C65" s="20">
        <v>0.4</v>
      </c>
      <c r="D65" s="24" t="s">
        <v>117</v>
      </c>
      <c r="E65" s="30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2"/>
      <c r="C68" s="20">
        <v>0.01</v>
      </c>
      <c r="D68" s="24" t="s">
        <v>81</v>
      </c>
    </row>
    <row r="69" spans="2:5">
      <c r="B69" s="22"/>
      <c r="C69" s="20">
        <v>0.09</v>
      </c>
      <c r="D69" s="24" t="s">
        <v>81</v>
      </c>
    </row>
    <row r="70" spans="2:5">
      <c r="B70" s="22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2"/>
      <c r="C72" s="20">
        <v>0.3</v>
      </c>
      <c r="D72" s="24" t="s">
        <v>89</v>
      </c>
    </row>
    <row r="73" spans="2:5">
      <c r="B73" s="35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35"/>
      <c r="C75" s="20">
        <v>0.01</v>
      </c>
      <c r="D75" s="24" t="s">
        <v>81</v>
      </c>
    </row>
    <row r="76" spans="2:5">
      <c r="B76" s="35"/>
      <c r="C76" s="20">
        <v>0.2</v>
      </c>
      <c r="D76" s="24" t="s">
        <v>85</v>
      </c>
    </row>
    <row r="77" spans="2:5">
      <c r="B77" s="35"/>
      <c r="C77" s="20">
        <v>1</v>
      </c>
      <c r="D77" s="24" t="s">
        <v>87</v>
      </c>
    </row>
    <row r="78" spans="2:5">
      <c r="B78" s="35"/>
      <c r="C78" s="20">
        <v>2</v>
      </c>
      <c r="D78" s="24" t="s">
        <v>117</v>
      </c>
    </row>
    <row r="79" spans="2:5">
      <c r="B79" s="22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2"/>
      <c r="C81" s="20">
        <v>1</v>
      </c>
      <c r="D81" s="24" t="s">
        <v>81</v>
      </c>
    </row>
    <row r="82" spans="2:4">
      <c r="B82" s="22"/>
      <c r="C82" s="20">
        <v>10</v>
      </c>
      <c r="D82" s="24" t="s">
        <v>81</v>
      </c>
    </row>
    <row r="83" spans="2:4">
      <c r="B83" s="22"/>
      <c r="C83" s="20">
        <v>50</v>
      </c>
      <c r="D83" s="24" t="s">
        <v>83</v>
      </c>
    </row>
    <row r="84" spans="2:4">
      <c r="B84" s="22"/>
      <c r="C84" s="20">
        <v>150</v>
      </c>
      <c r="D84" s="24" t="s">
        <v>84</v>
      </c>
    </row>
    <row r="85" spans="2:4">
      <c r="B85" s="22"/>
      <c r="C85" s="20">
        <v>200</v>
      </c>
      <c r="D85" s="24" t="s">
        <v>87</v>
      </c>
    </row>
    <row r="86" spans="2:4">
      <c r="B86" s="22"/>
      <c r="C86" s="20">
        <v>350</v>
      </c>
      <c r="D86" s="24" t="s">
        <v>89</v>
      </c>
    </row>
    <row r="87" spans="2:4">
      <c r="B87" s="22"/>
      <c r="C87" s="20">
        <v>500</v>
      </c>
      <c r="D87" s="24" t="s">
        <v>91</v>
      </c>
    </row>
    <row r="88" spans="2:4">
      <c r="B88" s="22" t="s">
        <v>79</v>
      </c>
    </row>
    <row r="89" spans="2:4">
      <c r="C89" s="20" t="s">
        <v>39</v>
      </c>
      <c r="D89" s="24" t="s">
        <v>169</v>
      </c>
    </row>
    <row r="90" spans="2:4">
      <c r="B90" s="22"/>
      <c r="C90" s="20">
        <v>1</v>
      </c>
      <c r="D90" s="24" t="s">
        <v>81</v>
      </c>
    </row>
    <row r="91" spans="2:4">
      <c r="B91" s="22"/>
      <c r="C91" s="20">
        <v>9</v>
      </c>
      <c r="D91" s="24" t="s">
        <v>81</v>
      </c>
    </row>
    <row r="92" spans="2:4">
      <c r="B92" s="22"/>
      <c r="C92" s="20">
        <v>10</v>
      </c>
      <c r="D92" s="24" t="s">
        <v>85</v>
      </c>
    </row>
    <row r="93" spans="2:4">
      <c r="B93" s="35"/>
      <c r="C93" s="20">
        <v>20</v>
      </c>
      <c r="D93" s="24" t="s">
        <v>84</v>
      </c>
    </row>
    <row r="94" spans="2:4">
      <c r="B94" s="35"/>
      <c r="C94" s="20">
        <v>30</v>
      </c>
      <c r="D94" s="24" t="s">
        <v>87</v>
      </c>
    </row>
    <row r="95" spans="2:4">
      <c r="B95" s="35"/>
      <c r="C95" s="20">
        <v>40</v>
      </c>
      <c r="D95" s="24" t="s">
        <v>89</v>
      </c>
    </row>
    <row r="96" spans="2:4">
      <c r="B96" s="35"/>
      <c r="C96" s="20">
        <v>50</v>
      </c>
      <c r="D96" s="24" t="s">
        <v>117</v>
      </c>
    </row>
    <row r="97" spans="2:4">
      <c r="B97" s="26" t="s">
        <v>92</v>
      </c>
      <c r="C97" s="19"/>
      <c r="D97" s="27"/>
    </row>
    <row r="98" spans="2:4">
      <c r="C98" s="20" t="s">
        <v>39</v>
      </c>
      <c r="D98" s="28" t="s">
        <v>77</v>
      </c>
    </row>
    <row r="99" spans="2:4">
      <c r="B99" s="26"/>
      <c r="C99" s="19">
        <v>1</v>
      </c>
      <c r="D99" s="27" t="s">
        <v>81</v>
      </c>
    </row>
    <row r="100" spans="2:4">
      <c r="B100" s="26"/>
      <c r="C100" s="20">
        <v>9</v>
      </c>
      <c r="D100" s="28" t="s">
        <v>81</v>
      </c>
    </row>
    <row r="101" spans="2:4">
      <c r="B101" s="26"/>
      <c r="C101" s="19">
        <v>10</v>
      </c>
      <c r="D101" s="28" t="s">
        <v>84</v>
      </c>
    </row>
    <row r="102" spans="2:4">
      <c r="B102" s="26"/>
      <c r="C102" s="20">
        <v>40</v>
      </c>
      <c r="D102" s="28" t="s">
        <v>87</v>
      </c>
    </row>
    <row r="103" spans="2:4">
      <c r="B103" s="26"/>
      <c r="C103" s="20">
        <v>50</v>
      </c>
      <c r="D103" s="28" t="s">
        <v>89</v>
      </c>
    </row>
    <row r="104" spans="2:4">
      <c r="B104" s="26" t="s">
        <v>96</v>
      </c>
      <c r="C104" s="19"/>
      <c r="D104" s="27"/>
    </row>
    <row r="105" spans="2:4">
      <c r="B105" s="26"/>
      <c r="C105" s="19">
        <v>-10</v>
      </c>
      <c r="D105" s="27" t="s">
        <v>97</v>
      </c>
    </row>
    <row r="106" spans="2:4">
      <c r="B106" s="26"/>
      <c r="C106" s="19">
        <v>-2</v>
      </c>
      <c r="D106" s="28" t="s">
        <v>114</v>
      </c>
    </row>
    <row r="107" spans="2:4">
      <c r="C107" s="20">
        <v>-1</v>
      </c>
      <c r="D107" s="28" t="s">
        <v>98</v>
      </c>
    </row>
    <row r="108" spans="2:4">
      <c r="B108" s="26"/>
      <c r="C108" s="29">
        <v>1</v>
      </c>
      <c r="D108" s="28" t="s">
        <v>99</v>
      </c>
    </row>
    <row r="109" spans="2:4">
      <c r="B109" s="26"/>
      <c r="C109" s="20">
        <v>2</v>
      </c>
      <c r="D109" s="28" t="s">
        <v>99</v>
      </c>
    </row>
    <row r="110" spans="2:4">
      <c r="B110" s="26"/>
      <c r="C110" s="20"/>
      <c r="D110" s="28"/>
    </row>
    <row r="111" spans="2:4">
      <c r="B111" s="26" t="s">
        <v>121</v>
      </c>
      <c r="C111" s="19" t="s">
        <v>36</v>
      </c>
      <c r="D111" s="27" t="s">
        <v>123</v>
      </c>
    </row>
    <row r="112" spans="2:4">
      <c r="C112" s="19" t="s">
        <v>39</v>
      </c>
      <c r="D112" s="27" t="s">
        <v>120</v>
      </c>
    </row>
    <row r="113" spans="2:4">
      <c r="B113" s="26" t="s">
        <v>122</v>
      </c>
      <c r="C113" s="19" t="s">
        <v>36</v>
      </c>
      <c r="D113" s="27" t="s">
        <v>124</v>
      </c>
    </row>
    <row r="114" spans="2:4">
      <c r="C114" s="19" t="s">
        <v>39</v>
      </c>
      <c r="D114" s="27" t="s">
        <v>120</v>
      </c>
    </row>
    <row r="115" spans="2:4">
      <c r="B115" s="26" t="s">
        <v>125</v>
      </c>
      <c r="C115" s="19" t="s">
        <v>43</v>
      </c>
      <c r="D115" s="27" t="s">
        <v>120</v>
      </c>
    </row>
    <row r="116" spans="2:4">
      <c r="B116" s="26"/>
      <c r="C116" s="19" t="s">
        <v>174</v>
      </c>
      <c r="D116" s="27" t="s">
        <v>123</v>
      </c>
    </row>
    <row r="117" spans="2:4">
      <c r="B117" s="26"/>
      <c r="C117" s="19">
        <v>1.1000000000000001</v>
      </c>
      <c r="D117" s="27" t="s">
        <v>123</v>
      </c>
    </row>
    <row r="118" spans="2:4">
      <c r="C118" s="19">
        <v>24</v>
      </c>
      <c r="D118" s="27" t="s">
        <v>123</v>
      </c>
    </row>
    <row r="119" spans="2:4">
      <c r="B119" s="26" t="s">
        <v>126</v>
      </c>
      <c r="C119" s="19" t="s">
        <v>43</v>
      </c>
      <c r="D119" s="27" t="s">
        <v>120</v>
      </c>
    </row>
    <row r="120" spans="2:4">
      <c r="B120" s="26"/>
      <c r="C120" s="19" t="s">
        <v>174</v>
      </c>
      <c r="D120" s="27" t="s">
        <v>124</v>
      </c>
    </row>
    <row r="121" spans="2:4">
      <c r="B121" s="26"/>
      <c r="C121" s="19">
        <v>1.1000000000000001</v>
      </c>
      <c r="D121" s="27" t="s">
        <v>124</v>
      </c>
    </row>
    <row r="122" spans="2:4">
      <c r="C122" s="19">
        <v>24</v>
      </c>
      <c r="D122" s="27" t="s">
        <v>124</v>
      </c>
    </row>
    <row r="123" spans="2:4">
      <c r="B123" s="22" t="s">
        <v>18</v>
      </c>
    </row>
    <row r="124" spans="2:4">
      <c r="C124" s="20" t="s">
        <v>41</v>
      </c>
      <c r="D124" s="24" t="s">
        <v>127</v>
      </c>
    </row>
    <row r="125" spans="2:4">
      <c r="B125" s="22"/>
      <c r="C125" s="20">
        <v>0.05</v>
      </c>
      <c r="D125" s="24" t="s">
        <v>127</v>
      </c>
    </row>
    <row r="126" spans="2:4">
      <c r="B126" s="22"/>
      <c r="C126" s="20">
        <v>0.3</v>
      </c>
      <c r="D126" s="24" t="s">
        <v>81</v>
      </c>
    </row>
    <row r="127" spans="2:4">
      <c r="B127" s="22"/>
      <c r="C127" s="20">
        <v>1</v>
      </c>
      <c r="D127" s="24" t="s">
        <v>85</v>
      </c>
    </row>
    <row r="128" spans="2:4">
      <c r="B128" s="35"/>
      <c r="C128" s="20">
        <v>2.5</v>
      </c>
      <c r="D128" s="24" t="s">
        <v>84</v>
      </c>
    </row>
    <row r="129" spans="2:4">
      <c r="B129" s="35"/>
      <c r="C129" s="20">
        <v>5</v>
      </c>
      <c r="D129" s="24" t="s">
        <v>87</v>
      </c>
    </row>
    <row r="130" spans="2:4">
      <c r="B130" s="35"/>
      <c r="C130" s="20">
        <v>20</v>
      </c>
      <c r="D130" s="24" t="s">
        <v>89</v>
      </c>
    </row>
    <row r="131" spans="2:4">
      <c r="B131" s="35"/>
      <c r="C131" s="20">
        <v>40</v>
      </c>
      <c r="D131" s="24" t="s">
        <v>91</v>
      </c>
    </row>
    <row r="132" spans="2:4">
      <c r="B132" s="22" t="s">
        <v>128</v>
      </c>
    </row>
    <row r="133" spans="2:4">
      <c r="C133" s="20" t="s">
        <v>38</v>
      </c>
      <c r="D133" s="24" t="s">
        <v>171</v>
      </c>
    </row>
    <row r="134" spans="2:4">
      <c r="B134" s="22"/>
      <c r="C134" s="20">
        <v>5</v>
      </c>
      <c r="D134" s="24" t="s">
        <v>171</v>
      </c>
    </row>
    <row r="135" spans="2:4">
      <c r="B135" s="22"/>
      <c r="C135" s="20">
        <v>75</v>
      </c>
      <c r="D135" s="24" t="s">
        <v>170</v>
      </c>
    </row>
    <row r="136" spans="2:4">
      <c r="B136" s="22"/>
      <c r="C136" s="20">
        <v>80</v>
      </c>
      <c r="D136" s="24" t="s">
        <v>162</v>
      </c>
    </row>
    <row r="137" spans="2:4">
      <c r="B137" s="22"/>
      <c r="C137" s="20">
        <v>85</v>
      </c>
      <c r="D137" s="24" t="s">
        <v>83</v>
      </c>
    </row>
    <row r="138" spans="2:4">
      <c r="B138" s="35"/>
      <c r="C138" s="20">
        <v>90</v>
      </c>
      <c r="D138" s="24" t="s">
        <v>160</v>
      </c>
    </row>
    <row r="139" spans="2:4">
      <c r="B139" s="35"/>
      <c r="C139" s="20">
        <v>95</v>
      </c>
      <c r="D139" s="24" t="s">
        <v>161</v>
      </c>
    </row>
    <row r="140" spans="2:4">
      <c r="B140" s="22" t="s">
        <v>129</v>
      </c>
    </row>
    <row r="141" spans="2:4">
      <c r="C141" s="20" t="s">
        <v>40</v>
      </c>
      <c r="D141" s="24" t="s">
        <v>169</v>
      </c>
    </row>
    <row r="142" spans="2:4">
      <c r="B142" s="22"/>
      <c r="C142" s="20">
        <v>0.01</v>
      </c>
      <c r="D142" s="24" t="s">
        <v>127</v>
      </c>
    </row>
    <row r="143" spans="2:4">
      <c r="B143" s="22"/>
      <c r="C143" s="20">
        <v>0.2</v>
      </c>
      <c r="D143" s="24" t="s">
        <v>81</v>
      </c>
    </row>
    <row r="144" spans="2:4">
      <c r="B144" s="22"/>
      <c r="C144" s="20">
        <v>0.6</v>
      </c>
      <c r="D144" s="24" t="s">
        <v>120</v>
      </c>
    </row>
    <row r="145" spans="2:4">
      <c r="B145" s="35"/>
      <c r="C145" s="20">
        <v>1.1000000000000001</v>
      </c>
      <c r="D145" s="24" t="s">
        <v>87</v>
      </c>
    </row>
    <row r="146" spans="2:4">
      <c r="B146" s="35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2" t="s">
        <v>166</v>
      </c>
    </row>
    <row r="149" spans="2:4">
      <c r="C149" s="20" t="s">
        <v>38</v>
      </c>
      <c r="D149" s="24" t="s">
        <v>127</v>
      </c>
    </row>
    <row r="150" spans="2:4">
      <c r="B150" s="22"/>
      <c r="C150" s="20">
        <v>5</v>
      </c>
      <c r="D150" s="24" t="s">
        <v>81</v>
      </c>
    </row>
    <row r="151" spans="2:4">
      <c r="B151" s="22"/>
      <c r="C151" s="20">
        <v>30</v>
      </c>
      <c r="D151" s="24" t="s">
        <v>83</v>
      </c>
    </row>
    <row r="152" spans="2:4">
      <c r="B152" s="22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103</v>
      </c>
      <c r="H1" t="s">
        <v>104</v>
      </c>
      <c r="L1" t="s">
        <v>106</v>
      </c>
    </row>
    <row r="2" spans="1:13" ht="16.5" thickBot="1">
      <c r="A2" s="37"/>
      <c r="B2" s="40" t="s">
        <v>112</v>
      </c>
      <c r="C2" s="40" t="s">
        <v>113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114</v>
      </c>
    </row>
    <row r="3" spans="1:13">
      <c r="A3" t="s">
        <v>101</v>
      </c>
      <c r="B3" s="43">
        <f>'R-ALL'!D8</f>
        <v>0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114</v>
      </c>
    </row>
    <row r="4" spans="1:13">
      <c r="A4" t="s">
        <v>6</v>
      </c>
      <c r="B4" s="43">
        <f>'R-ALL'!D10</f>
        <v>0</v>
      </c>
      <c r="C4" s="39" t="e">
        <f>VLOOKUP(B4,F2:G25,2)</f>
        <v>#N/A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115</v>
      </c>
    </row>
    <row r="5" spans="1:13" ht="15.75" thickBot="1">
      <c r="A5" s="38" t="s">
        <v>5</v>
      </c>
      <c r="B5" s="44">
        <f>'R-ALL'!D9</f>
        <v>0</v>
      </c>
      <c r="C5" s="39" t="e">
        <f>VLOOKUP(B5,H2:I25,2)</f>
        <v>#N/A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115</v>
      </c>
    </row>
    <row r="6" spans="1:13" ht="18.75">
      <c r="A6" s="42" t="s">
        <v>106</v>
      </c>
      <c r="B6" s="42" t="e">
        <f>+B3+0.5+C4+C5-12.1</f>
        <v>#N/A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116</v>
      </c>
    </row>
    <row r="7" spans="1:13">
      <c r="A7" s="37"/>
      <c r="B7" s="39" t="e">
        <f>VLOOKUP(B6,L2:M6,2)</f>
        <v>#N/A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57" t="s">
        <v>190</v>
      </c>
    </row>
    <row r="4" spans="1:11" ht="15.75">
      <c r="B4" s="3" t="s">
        <v>58</v>
      </c>
      <c r="F4" s="8"/>
      <c r="G4" s="8"/>
      <c r="H4" s="9" t="s">
        <v>56</v>
      </c>
      <c r="J4" s="58">
        <f ca="1">TODAY()</f>
        <v>45124</v>
      </c>
    </row>
    <row r="5" spans="1:11">
      <c r="B5" s="9" t="s">
        <v>136</v>
      </c>
      <c r="C5" s="57" t="s">
        <v>137</v>
      </c>
      <c r="F5" s="8"/>
      <c r="G5" s="8"/>
      <c r="H5" s="9" t="s">
        <v>57</v>
      </c>
      <c r="J5" s="58">
        <f ca="1">TODAY()</f>
        <v>45124</v>
      </c>
    </row>
    <row r="6" spans="1:11">
      <c r="B6" s="7"/>
      <c r="C6" s="61"/>
      <c r="D6" s="62"/>
      <c r="E6" s="61"/>
      <c r="F6" s="61"/>
      <c r="G6" s="61"/>
      <c r="H6" s="9"/>
      <c r="I6" s="61"/>
      <c r="J6" s="61"/>
    </row>
    <row r="7" spans="1:11">
      <c r="A7" s="4"/>
      <c r="B7" s="59" t="s">
        <v>1</v>
      </c>
      <c r="C7" s="60" t="s">
        <v>2</v>
      </c>
      <c r="D7" s="60" t="s">
        <v>61</v>
      </c>
      <c r="E7" s="60" t="s">
        <v>62</v>
      </c>
      <c r="F7" s="60" t="s">
        <v>63</v>
      </c>
      <c r="G7" s="77" t="s">
        <v>44</v>
      </c>
      <c r="H7" s="78"/>
      <c r="I7" s="78"/>
      <c r="J7" s="79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72"/>
      <c r="I8" s="73"/>
      <c r="J8" s="7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72"/>
      <c r="I9" s="73"/>
      <c r="J9" s="7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72"/>
      <c r="I10" s="73"/>
      <c r="J10" s="74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72" t="s">
        <v>156</v>
      </c>
      <c r="I11" s="73"/>
      <c r="J11" s="74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72" t="s">
        <v>156</v>
      </c>
      <c r="I12" s="73"/>
      <c r="J12" s="74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72"/>
      <c r="I13" s="73"/>
      <c r="J13" s="7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72"/>
      <c r="I14" s="73"/>
      <c r="J14" s="7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72" t="s">
        <v>68</v>
      </c>
      <c r="I15" s="73"/>
      <c r="J15" s="74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72" t="s">
        <v>156</v>
      </c>
      <c r="I16" s="73"/>
      <c r="J16" s="74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72"/>
      <c r="I17" s="73"/>
      <c r="J17" s="74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72"/>
      <c r="I18" s="73"/>
      <c r="J18" s="74"/>
      <c r="K18" s="5"/>
    </row>
    <row r="19" spans="1:11">
      <c r="A19" s="4"/>
      <c r="B19" s="4"/>
      <c r="C19" s="4"/>
      <c r="D19" s="56"/>
      <c r="E19" s="8"/>
      <c r="F19" s="8"/>
      <c r="G19" s="8"/>
      <c r="H19" s="9"/>
      <c r="I19" s="9"/>
      <c r="J19" s="9"/>
      <c r="K19" s="5"/>
    </row>
    <row r="20" spans="1:11">
      <c r="A20" s="4"/>
      <c r="B20" s="47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9" t="s">
        <v>168</v>
      </c>
      <c r="C21" s="9"/>
      <c r="K21" s="5"/>
    </row>
    <row r="22" spans="1:11">
      <c r="A22" s="4"/>
      <c r="B22" s="9" t="s">
        <v>145</v>
      </c>
      <c r="K22" s="5"/>
    </row>
    <row r="23" spans="1:11">
      <c r="A23" s="4"/>
      <c r="B23" s="9" t="s">
        <v>198</v>
      </c>
      <c r="K23" s="5"/>
    </row>
    <row r="24" spans="1:11">
      <c r="A24" s="4"/>
      <c r="B24" s="9" t="s">
        <v>148</v>
      </c>
      <c r="K24" s="5"/>
    </row>
    <row r="25" spans="1:11">
      <c r="A25" s="4"/>
      <c r="B25" s="9" t="s">
        <v>151</v>
      </c>
      <c r="C25" s="9"/>
      <c r="K25" s="5"/>
    </row>
    <row r="26" spans="1:11">
      <c r="A26" s="4"/>
      <c r="B26" s="9"/>
      <c r="C26" s="9"/>
      <c r="K26" s="5"/>
    </row>
    <row r="27" spans="1:11">
      <c r="A27" s="4"/>
      <c r="B27" s="52" t="s">
        <v>62</v>
      </c>
      <c r="C27" s="53" t="s">
        <v>130</v>
      </c>
      <c r="D27" s="54"/>
      <c r="E27" s="54"/>
      <c r="F27" s="54"/>
      <c r="G27" s="54"/>
      <c r="H27" s="54"/>
      <c r="I27" s="54"/>
      <c r="J27" s="54"/>
      <c r="K27" s="5"/>
    </row>
    <row r="28" spans="1:11">
      <c r="A28" s="4"/>
      <c r="B28" s="47" t="s">
        <v>63</v>
      </c>
      <c r="C28" s="75" t="s">
        <v>131</v>
      </c>
      <c r="D28" s="75"/>
      <c r="E28" s="75"/>
      <c r="F28" s="75"/>
      <c r="G28" s="75"/>
      <c r="H28" s="75"/>
      <c r="I28" s="75"/>
      <c r="J28" s="75"/>
      <c r="K28" s="5"/>
    </row>
    <row r="29" spans="1:11">
      <c r="A29" s="4"/>
      <c r="B29" s="47" t="s">
        <v>24</v>
      </c>
      <c r="C29" s="76" t="s">
        <v>132</v>
      </c>
      <c r="D29" s="75"/>
      <c r="E29" s="75"/>
      <c r="F29" s="75"/>
      <c r="G29" s="75"/>
      <c r="H29" s="75"/>
      <c r="I29" s="75"/>
      <c r="J29" s="75"/>
      <c r="K29" s="5"/>
    </row>
    <row r="30" spans="1:11">
      <c r="A30" s="4"/>
      <c r="B30" s="47"/>
      <c r="C30" s="64"/>
      <c r="D30" s="9"/>
      <c r="E30" s="9"/>
      <c r="F30" s="9"/>
      <c r="G30" s="9"/>
      <c r="H30" s="9"/>
      <c r="I30" s="9"/>
      <c r="J30" s="9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:G19">
    <cfRule type="cellIs" dxfId="7" priority="1" operator="equal">
      <formula>"Above MAV"</formula>
    </cfRule>
    <cfRule type="cellIs" dxfId="6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I17" sqref="I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210</v>
      </c>
      <c r="F3" s="8"/>
      <c r="G3" s="8"/>
      <c r="H3" s="9" t="s">
        <v>154</v>
      </c>
      <c r="J3" s="57" t="s">
        <v>212</v>
      </c>
    </row>
    <row r="4" spans="1:10" ht="15.75">
      <c r="B4" s="3" t="s">
        <v>211</v>
      </c>
      <c r="F4" s="8"/>
      <c r="G4" s="8"/>
      <c r="H4" s="9" t="s">
        <v>56</v>
      </c>
      <c r="J4" s="58">
        <v>43294</v>
      </c>
    </row>
    <row r="5" spans="1:10">
      <c r="B5" s="9" t="s">
        <v>136</v>
      </c>
      <c r="C5" s="57" t="s">
        <v>138</v>
      </c>
      <c r="F5" s="8"/>
      <c r="G5" s="8"/>
      <c r="H5" s="9" t="s">
        <v>57</v>
      </c>
      <c r="J5" s="58">
        <v>43294</v>
      </c>
    </row>
    <row r="6" spans="1:10">
      <c r="B6" s="7"/>
      <c r="C6" s="7"/>
      <c r="D6" s="62"/>
      <c r="E6" s="61"/>
      <c r="F6" s="61"/>
      <c r="G6" s="61"/>
      <c r="H6" s="61"/>
      <c r="I6" s="61"/>
      <c r="J6" s="61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59" t="s">
        <v>1</v>
      </c>
      <c r="C8" s="60" t="s">
        <v>2</v>
      </c>
      <c r="D8" s="60" t="s">
        <v>213</v>
      </c>
      <c r="E8" s="60" t="s">
        <v>22</v>
      </c>
      <c r="F8" s="60" t="s">
        <v>28</v>
      </c>
      <c r="G8" s="5"/>
    </row>
    <row r="9" spans="1:10">
      <c r="A9" s="4"/>
      <c r="B9" s="10" t="s">
        <v>3</v>
      </c>
      <c r="C9" s="11" t="s">
        <v>23</v>
      </c>
      <c r="D9" s="14">
        <v>6.6</v>
      </c>
      <c r="E9" s="14">
        <v>6.6</v>
      </c>
      <c r="F9" s="14">
        <v>6</v>
      </c>
      <c r="G9" s="5"/>
    </row>
    <row r="10" spans="1:10">
      <c r="A10" s="4"/>
      <c r="B10" s="10" t="s">
        <v>5</v>
      </c>
      <c r="C10" s="10" t="s">
        <v>52</v>
      </c>
      <c r="D10" s="11">
        <v>115</v>
      </c>
      <c r="E10" s="11">
        <v>105</v>
      </c>
      <c r="F10" s="11">
        <v>20</v>
      </c>
      <c r="G10" s="5"/>
    </row>
    <row r="11" spans="1:10">
      <c r="A11" s="4"/>
      <c r="B11" s="10" t="s">
        <v>6</v>
      </c>
      <c r="C11" s="10" t="s">
        <v>52</v>
      </c>
      <c r="D11" s="11">
        <v>120</v>
      </c>
      <c r="E11" s="11" t="s">
        <v>38</v>
      </c>
      <c r="F11" s="11" t="s">
        <v>38</v>
      </c>
      <c r="G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57.750776386426978</v>
      </c>
      <c r="E12" s="15">
        <f t="shared" ref="E12:F12" si="0">2*(E10-(5*10^(E9-10)))/(1+(0.94*10^(E9-10)))*10^(6-E9)</f>
        <v>52.728882820136</v>
      </c>
      <c r="F12" s="15">
        <f t="shared" si="0"/>
        <v>39.995240447397947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-1.4000000000000004</v>
      </c>
      <c r="E13" s="14">
        <v>-2.7000000000000011</v>
      </c>
      <c r="F13" s="14">
        <v>-4.0999999999999996</v>
      </c>
      <c r="G13" s="5"/>
    </row>
    <row r="14" spans="1:10">
      <c r="A14" s="4"/>
      <c r="B14" s="10" t="s">
        <v>10</v>
      </c>
      <c r="C14" s="10" t="s">
        <v>24</v>
      </c>
      <c r="D14" s="11">
        <v>0.84</v>
      </c>
      <c r="E14" s="11">
        <v>0.05</v>
      </c>
      <c r="F14" s="11" t="s">
        <v>40</v>
      </c>
      <c r="G14" s="5"/>
    </row>
    <row r="15" spans="1:10">
      <c r="A15" s="4"/>
      <c r="B15" s="10" t="s">
        <v>11</v>
      </c>
      <c r="C15" s="10" t="s">
        <v>24</v>
      </c>
      <c r="D15" s="11">
        <v>0.3</v>
      </c>
      <c r="E15" s="11" t="s">
        <v>40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>
        <v>300</v>
      </c>
      <c r="E16" s="11">
        <v>220</v>
      </c>
      <c r="F16" s="11">
        <v>260</v>
      </c>
      <c r="G16" s="5"/>
    </row>
    <row r="17" spans="1:11">
      <c r="A17" s="4"/>
      <c r="B17" s="10" t="s">
        <v>15</v>
      </c>
      <c r="C17" s="10" t="s">
        <v>24</v>
      </c>
      <c r="D17" s="11">
        <v>59</v>
      </c>
      <c r="E17" s="11">
        <v>46</v>
      </c>
      <c r="F17" s="11">
        <v>115</v>
      </c>
      <c r="G17" s="5"/>
    </row>
    <row r="18" spans="1:11" hidden="1">
      <c r="A18" s="4"/>
      <c r="B18" s="10" t="s">
        <v>187</v>
      </c>
      <c r="C18" s="10" t="s">
        <v>188</v>
      </c>
      <c r="D18" s="14">
        <f t="shared" ref="D18:F18" si="1">D19/10</f>
        <v>42.4</v>
      </c>
      <c r="E18" s="14">
        <f t="shared" si="1"/>
        <v>30.4</v>
      </c>
      <c r="F18" s="14">
        <f t="shared" si="1"/>
        <v>36</v>
      </c>
      <c r="G18" s="5"/>
    </row>
    <row r="19" spans="1:11">
      <c r="A19" s="4"/>
      <c r="B19" s="10" t="s">
        <v>187</v>
      </c>
      <c r="C19" s="10" t="s">
        <v>189</v>
      </c>
      <c r="D19" s="15">
        <v>424</v>
      </c>
      <c r="E19" s="15">
        <v>304</v>
      </c>
      <c r="F19" s="15">
        <v>360</v>
      </c>
      <c r="G19" s="5"/>
    </row>
    <row r="20" spans="1:11">
      <c r="A20" s="4"/>
      <c r="B20" s="10" t="s">
        <v>18</v>
      </c>
      <c r="C20" s="10" t="s">
        <v>25</v>
      </c>
      <c r="D20" s="14">
        <v>9.0399999999999991</v>
      </c>
      <c r="E20" s="14">
        <v>0.57999999999999996</v>
      </c>
      <c r="F20" s="14">
        <v>0.14000000000000001</v>
      </c>
      <c r="G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4">
        <v>90.2</v>
      </c>
      <c r="E22" s="14">
        <v>62.2</v>
      </c>
      <c r="F22" s="14">
        <v>96.1</v>
      </c>
      <c r="G22" s="5"/>
    </row>
    <row r="23" spans="1:11">
      <c r="A23" s="4"/>
      <c r="B23" s="4"/>
      <c r="C23" s="4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48" t="s">
        <v>214</v>
      </c>
      <c r="D25" s="49"/>
      <c r="E25" s="49"/>
      <c r="F25" s="49"/>
      <c r="G25" s="49"/>
      <c r="H25" s="49"/>
      <c r="I25" s="49"/>
      <c r="J25" s="50"/>
      <c r="K25" s="5"/>
    </row>
    <row r="26" spans="1:11">
      <c r="A26" s="4"/>
      <c r="B26" s="10" t="s">
        <v>46</v>
      </c>
      <c r="C26" s="48" t="s">
        <v>215</v>
      </c>
      <c r="D26" s="51"/>
      <c r="E26" s="49"/>
      <c r="F26" s="49"/>
      <c r="G26" s="49"/>
      <c r="H26" s="49"/>
      <c r="I26" s="49"/>
      <c r="J26" s="50"/>
      <c r="K26" s="5"/>
    </row>
    <row r="27" spans="1:11">
      <c r="A27" s="4"/>
      <c r="B27" s="10" t="s">
        <v>47</v>
      </c>
      <c r="C27" s="48" t="s">
        <v>214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7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1000000}">
          <x14:formula1>
            <xm:f>'https://daveywaterproducts.sharepoint.com/AA - Team File/Analysis/2017/10 October/[R20171009CHM01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57" t="s">
        <v>191</v>
      </c>
    </row>
    <row r="4" spans="1:11" ht="15.75">
      <c r="B4" s="3" t="s">
        <v>58</v>
      </c>
      <c r="F4" s="8"/>
      <c r="G4" s="8"/>
      <c r="H4" s="9" t="s">
        <v>56</v>
      </c>
      <c r="J4" s="58">
        <f ca="1">TODAY()</f>
        <v>45124</v>
      </c>
    </row>
    <row r="5" spans="1:11">
      <c r="B5" s="9" t="s">
        <v>136</v>
      </c>
      <c r="C5" s="57" t="s">
        <v>137</v>
      </c>
      <c r="F5" s="8"/>
      <c r="G5" s="8"/>
      <c r="H5" s="9" t="s">
        <v>57</v>
      </c>
      <c r="J5" s="58">
        <f ca="1">TODAY()</f>
        <v>45124</v>
      </c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59" t="s">
        <v>1</v>
      </c>
      <c r="C8" s="60" t="s">
        <v>2</v>
      </c>
      <c r="D8" s="60" t="s">
        <v>134</v>
      </c>
      <c r="E8" s="60" t="s">
        <v>135</v>
      </c>
      <c r="F8" s="60" t="s">
        <v>22</v>
      </c>
      <c r="G8" s="60" t="s">
        <v>28</v>
      </c>
      <c r="H8" s="60" t="s">
        <v>163</v>
      </c>
      <c r="I8" s="60" t="s">
        <v>164</v>
      </c>
      <c r="J8" s="60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65"/>
      <c r="E31" s="65"/>
      <c r="F31" s="65"/>
      <c r="G31" s="65"/>
      <c r="H31" s="65"/>
      <c r="I31" s="65"/>
      <c r="J31" s="65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48" t="s">
        <v>133</v>
      </c>
      <c r="D39" s="49"/>
      <c r="E39" s="49"/>
      <c r="F39" s="49"/>
      <c r="G39" s="49"/>
      <c r="H39" s="49"/>
      <c r="I39" s="49"/>
      <c r="J39" s="50"/>
      <c r="K39" s="5"/>
    </row>
    <row r="40" spans="1:11">
      <c r="A40" s="4"/>
      <c r="B40" s="10" t="s">
        <v>46</v>
      </c>
      <c r="C40" s="48" t="s">
        <v>133</v>
      </c>
      <c r="D40" s="51"/>
      <c r="E40" s="49"/>
      <c r="F40" s="49"/>
      <c r="G40" s="49"/>
      <c r="H40" s="49"/>
      <c r="I40" s="49"/>
      <c r="J40" s="50"/>
      <c r="K40" s="5"/>
    </row>
    <row r="41" spans="1:11">
      <c r="A41" s="4"/>
      <c r="B41" s="10" t="s">
        <v>47</v>
      </c>
      <c r="C41" s="48" t="s">
        <v>133</v>
      </c>
      <c r="D41" s="49"/>
      <c r="E41" s="49"/>
      <c r="F41" s="49"/>
      <c r="G41" s="49"/>
      <c r="H41" s="49"/>
      <c r="I41" s="49"/>
      <c r="J41" s="50"/>
      <c r="K41" s="5"/>
    </row>
    <row r="42" spans="1:11">
      <c r="A42" s="4"/>
      <c r="B42" s="10" t="s">
        <v>48</v>
      </c>
      <c r="C42" s="48" t="s">
        <v>133</v>
      </c>
      <c r="D42" s="49"/>
      <c r="E42" s="49"/>
      <c r="F42" s="49"/>
      <c r="G42" s="49"/>
      <c r="H42" s="49"/>
      <c r="I42" s="49"/>
      <c r="J42" s="50"/>
      <c r="K42" s="5"/>
    </row>
    <row r="43" spans="1:11">
      <c r="A43" s="4"/>
      <c r="B43" s="10" t="s">
        <v>49</v>
      </c>
      <c r="C43" s="48" t="s">
        <v>133</v>
      </c>
      <c r="D43" s="49"/>
      <c r="E43" s="49"/>
      <c r="F43" s="49"/>
      <c r="G43" s="49"/>
      <c r="H43" s="49"/>
      <c r="I43" s="49"/>
      <c r="J43" s="50"/>
      <c r="K43" s="5"/>
    </row>
    <row r="44" spans="1:11">
      <c r="A44" s="4"/>
      <c r="B44" s="10" t="s">
        <v>50</v>
      </c>
      <c r="C44" s="48" t="s">
        <v>133</v>
      </c>
      <c r="D44" s="49"/>
      <c r="E44" s="49"/>
      <c r="F44" s="49"/>
      <c r="G44" s="49"/>
      <c r="H44" s="49"/>
      <c r="I44" s="49"/>
      <c r="J44" s="50"/>
      <c r="K44" s="5"/>
    </row>
    <row r="45" spans="1:11">
      <c r="A45" s="4"/>
      <c r="B45" s="10" t="s">
        <v>51</v>
      </c>
      <c r="C45" s="48" t="s">
        <v>133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7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57" t="s">
        <v>157</v>
      </c>
    </row>
    <row r="4" spans="1:11" ht="15.75">
      <c r="B4" s="3" t="s">
        <v>58</v>
      </c>
      <c r="F4" s="8"/>
      <c r="G4" s="8"/>
      <c r="H4" s="9" t="s">
        <v>56</v>
      </c>
      <c r="J4" s="58">
        <f ca="1">TODAY()</f>
        <v>45124</v>
      </c>
    </row>
    <row r="5" spans="1:11">
      <c r="B5" s="9" t="s">
        <v>136</v>
      </c>
      <c r="C5" s="57" t="s">
        <v>137</v>
      </c>
      <c r="F5" s="8"/>
      <c r="G5" s="8"/>
      <c r="H5" s="9" t="s">
        <v>57</v>
      </c>
      <c r="J5" s="58">
        <f ca="1">TODAY()</f>
        <v>45124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</v>
      </c>
      <c r="C7" s="60" t="s">
        <v>2</v>
      </c>
      <c r="D7" s="60" t="s">
        <v>61</v>
      </c>
      <c r="E7" s="60" t="s">
        <v>62</v>
      </c>
      <c r="F7" s="60" t="s">
        <v>63</v>
      </c>
      <c r="G7" s="77" t="s">
        <v>44</v>
      </c>
      <c r="H7" s="78"/>
      <c r="I7" s="78"/>
      <c r="J7" s="79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72"/>
      <c r="I8" s="73"/>
      <c r="J8" s="7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72"/>
      <c r="I9" s="73"/>
      <c r="J9" s="7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72"/>
      <c r="I10" s="73"/>
      <c r="J10" s="7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72"/>
      <c r="I11" s="73"/>
      <c r="J11" s="74"/>
      <c r="K11" s="5"/>
    </row>
    <row r="12" spans="1:11">
      <c r="A12" s="4"/>
      <c r="B12" s="4"/>
      <c r="C12" s="4"/>
      <c r="D12" s="8"/>
      <c r="E12" s="8"/>
      <c r="F12" s="8"/>
      <c r="G12" s="8"/>
      <c r="H12" s="9"/>
      <c r="I12" s="9"/>
      <c r="J12" s="9"/>
      <c r="K12" s="5"/>
    </row>
    <row r="13" spans="1:11">
      <c r="A13" s="4"/>
      <c r="B13" s="47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9" t="s">
        <v>149</v>
      </c>
      <c r="C14" s="9"/>
      <c r="K14" s="5"/>
    </row>
    <row r="15" spans="1:11">
      <c r="A15" s="4"/>
      <c r="B15" s="9" t="s">
        <v>159</v>
      </c>
      <c r="K15" s="5"/>
    </row>
    <row r="16" spans="1:11">
      <c r="A16" s="4"/>
      <c r="B16" s="9" t="s">
        <v>172</v>
      </c>
      <c r="K16" s="5"/>
    </row>
    <row r="17" spans="1:11">
      <c r="A17" s="4"/>
      <c r="B17" s="9" t="s">
        <v>200</v>
      </c>
      <c r="K17" s="5"/>
    </row>
    <row r="18" spans="1:11">
      <c r="A18" s="4"/>
      <c r="B18" s="9" t="s">
        <v>186</v>
      </c>
      <c r="K18" s="5"/>
    </row>
    <row r="19" spans="1:11">
      <c r="A19" s="4"/>
      <c r="B19" s="9"/>
      <c r="C19" s="9"/>
      <c r="K19" s="5"/>
    </row>
    <row r="20" spans="1:11">
      <c r="A20" s="4"/>
      <c r="B20" s="52" t="s">
        <v>62</v>
      </c>
      <c r="C20" s="53" t="s">
        <v>130</v>
      </c>
      <c r="D20" s="54"/>
      <c r="E20" s="54"/>
      <c r="F20" s="54"/>
      <c r="G20" s="54"/>
      <c r="H20" s="54"/>
      <c r="I20" s="54"/>
      <c r="J20" s="54"/>
      <c r="K20" s="5"/>
    </row>
    <row r="21" spans="1:11">
      <c r="A21" s="4"/>
      <c r="B21" s="47" t="s">
        <v>63</v>
      </c>
      <c r="C21" s="75" t="s">
        <v>131</v>
      </c>
      <c r="D21" s="75"/>
      <c r="E21" s="75"/>
      <c r="F21" s="75"/>
      <c r="G21" s="75"/>
      <c r="H21" s="75"/>
      <c r="I21" s="75"/>
      <c r="J21" s="75"/>
      <c r="K21" s="5"/>
    </row>
    <row r="22" spans="1:11">
      <c r="A22" s="4"/>
      <c r="B22" s="47"/>
      <c r="C22" s="76"/>
      <c r="D22" s="75"/>
      <c r="E22" s="75"/>
      <c r="F22" s="75"/>
      <c r="G22" s="75"/>
      <c r="H22" s="75"/>
      <c r="I22" s="75"/>
      <c r="J22" s="75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5" priority="1" operator="equal">
      <formula>"Above MAV"</formula>
    </cfRule>
    <cfRule type="cellIs" dxfId="4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57" t="s">
        <v>155</v>
      </c>
    </row>
    <row r="4" spans="1:11" ht="15.75">
      <c r="B4" s="3" t="s">
        <v>58</v>
      </c>
      <c r="F4" s="8"/>
      <c r="G4" s="8"/>
      <c r="H4" s="9" t="s">
        <v>56</v>
      </c>
      <c r="J4" s="58">
        <f ca="1">TODAY()</f>
        <v>45124</v>
      </c>
    </row>
    <row r="5" spans="1:11">
      <c r="B5" s="9" t="s">
        <v>136</v>
      </c>
      <c r="C5" s="57" t="s">
        <v>137</v>
      </c>
      <c r="F5" s="8"/>
      <c r="G5" s="8"/>
      <c r="H5" s="9" t="s">
        <v>57</v>
      </c>
      <c r="J5" s="58">
        <f ca="1">TODAY()</f>
        <v>45124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</v>
      </c>
      <c r="C7" s="60" t="s">
        <v>2</v>
      </c>
      <c r="D7" s="60" t="s">
        <v>61</v>
      </c>
      <c r="E7" s="60" t="s">
        <v>62</v>
      </c>
      <c r="F7" s="60" t="s">
        <v>63</v>
      </c>
      <c r="G7" s="77" t="s">
        <v>44</v>
      </c>
      <c r="H7" s="78"/>
      <c r="I7" s="78"/>
      <c r="J7" s="79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72"/>
      <c r="I8" s="73"/>
      <c r="J8" s="7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72"/>
      <c r="I9" s="73"/>
      <c r="J9" s="7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72"/>
      <c r="I10" s="73"/>
      <c r="J10" s="7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72"/>
      <c r="I11" s="73"/>
      <c r="J11" s="74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72" t="s">
        <v>156</v>
      </c>
      <c r="I12" s="73"/>
      <c r="J12" s="7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72" t="s">
        <v>156</v>
      </c>
      <c r="I13" s="73"/>
      <c r="J13" s="74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72" t="s">
        <v>156</v>
      </c>
      <c r="I14" s="73"/>
      <c r="J14" s="7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72"/>
      <c r="I15" s="73"/>
      <c r="J15" s="74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72"/>
      <c r="I16" s="73"/>
      <c r="J16" s="7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72"/>
      <c r="I17" s="73"/>
      <c r="J17" s="7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72" t="s">
        <v>68</v>
      </c>
      <c r="I18" s="73"/>
      <c r="J18" s="7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72"/>
      <c r="I19" s="73"/>
      <c r="J19" s="7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72"/>
      <c r="I20" s="73"/>
      <c r="J20" s="7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72" t="s">
        <v>156</v>
      </c>
      <c r="I21" s="73"/>
      <c r="J21" s="7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72"/>
      <c r="I22" s="73"/>
      <c r="J22" s="7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72"/>
      <c r="I23" s="73"/>
      <c r="J23" s="74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72"/>
      <c r="I24" s="73"/>
      <c r="J24" s="74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72"/>
      <c r="I25" s="73"/>
      <c r="J25" s="74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72"/>
      <c r="I26" s="73"/>
      <c r="J26" s="74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72"/>
      <c r="I27" s="73"/>
      <c r="J27" s="74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72"/>
      <c r="I28" s="73"/>
      <c r="J28" s="74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72" t="s">
        <v>201</v>
      </c>
      <c r="I29" s="73"/>
      <c r="J29" s="74"/>
      <c r="K29" s="5"/>
    </row>
    <row r="30" spans="1:11">
      <c r="A30" s="4"/>
      <c r="B30" s="10" t="s">
        <v>26</v>
      </c>
      <c r="C30" s="10" t="s">
        <v>24</v>
      </c>
      <c r="D30" s="65">
        <f>D31-D29</f>
        <v>0</v>
      </c>
      <c r="E30" s="11" t="s">
        <v>23</v>
      </c>
      <c r="F30" s="11" t="s">
        <v>23</v>
      </c>
      <c r="G30" s="11" t="s">
        <v>23</v>
      </c>
      <c r="H30" s="72" t="s">
        <v>156</v>
      </c>
      <c r="I30" s="73"/>
      <c r="J30" s="74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72"/>
      <c r="I31" s="73"/>
      <c r="J31" s="74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72"/>
      <c r="I32" s="73"/>
      <c r="J32" s="74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72"/>
      <c r="I33" s="73"/>
      <c r="J33" s="74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72"/>
      <c r="I34" s="73"/>
      <c r="J34" s="74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72"/>
      <c r="I35" s="73"/>
      <c r="J35" s="74"/>
      <c r="K35" s="5"/>
    </row>
    <row r="36" spans="1:11">
      <c r="A36" s="4"/>
      <c r="B36" s="4"/>
      <c r="C36" s="4"/>
      <c r="D36" s="8"/>
      <c r="E36" s="8"/>
      <c r="F36" s="8"/>
      <c r="G36" s="8"/>
      <c r="H36" s="9"/>
      <c r="I36" s="9"/>
      <c r="J36" s="9"/>
      <c r="K36" s="5"/>
    </row>
    <row r="37" spans="1:11">
      <c r="A37" s="4"/>
      <c r="B37" s="47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9" t="s">
        <v>168</v>
      </c>
      <c r="C38" s="9"/>
      <c r="K38" s="5"/>
    </row>
    <row r="39" spans="1:11">
      <c r="A39" s="4"/>
      <c r="B39" s="9" t="s">
        <v>145</v>
      </c>
      <c r="K39" s="5"/>
    </row>
    <row r="40" spans="1:11">
      <c r="A40" s="4"/>
      <c r="B40" s="9" t="s">
        <v>198</v>
      </c>
      <c r="K40" s="5"/>
    </row>
    <row r="41" spans="1:11">
      <c r="A41" s="4"/>
      <c r="B41" s="9" t="s">
        <v>148</v>
      </c>
      <c r="K41" s="5"/>
    </row>
    <row r="42" spans="1:11">
      <c r="A42" s="4"/>
      <c r="B42" s="9" t="s">
        <v>151</v>
      </c>
      <c r="C42" s="9"/>
      <c r="K42" s="5"/>
    </row>
    <row r="43" spans="1:11">
      <c r="A43" s="4"/>
      <c r="B43" s="9" t="s">
        <v>196</v>
      </c>
      <c r="C43" s="9"/>
      <c r="K43" s="5"/>
    </row>
    <row r="44" spans="1:11">
      <c r="A44" s="4"/>
      <c r="B44" s="52" t="s">
        <v>62</v>
      </c>
      <c r="C44" s="53" t="s">
        <v>130</v>
      </c>
      <c r="D44" s="54"/>
      <c r="E44" s="54"/>
      <c r="F44" s="54"/>
      <c r="G44" s="54"/>
      <c r="H44" s="54"/>
      <c r="I44" s="54"/>
      <c r="J44" s="54"/>
      <c r="K44" s="5"/>
    </row>
    <row r="45" spans="1:11">
      <c r="A45" s="4"/>
      <c r="B45" s="47" t="s">
        <v>63</v>
      </c>
      <c r="C45" s="75" t="s">
        <v>131</v>
      </c>
      <c r="D45" s="75"/>
      <c r="E45" s="75"/>
      <c r="F45" s="75"/>
      <c r="G45" s="75"/>
      <c r="H45" s="75"/>
      <c r="I45" s="75"/>
      <c r="J45" s="75"/>
      <c r="K45" s="5"/>
    </row>
    <row r="46" spans="1:11">
      <c r="A46" s="4"/>
      <c r="B46" s="47" t="s">
        <v>24</v>
      </c>
      <c r="C46" s="76" t="s">
        <v>132</v>
      </c>
      <c r="D46" s="75"/>
      <c r="E46" s="75"/>
      <c r="F46" s="75"/>
      <c r="G46" s="75"/>
      <c r="H46" s="75"/>
      <c r="I46" s="75"/>
      <c r="J46" s="75"/>
      <c r="K46" s="5"/>
    </row>
    <row r="47" spans="1:11">
      <c r="A47" s="4"/>
      <c r="B47" s="47"/>
      <c r="C47" s="76"/>
      <c r="D47" s="75"/>
      <c r="E47" s="75"/>
      <c r="F47" s="75"/>
      <c r="G47" s="75"/>
      <c r="H47" s="75"/>
      <c r="I47" s="75"/>
      <c r="J47" s="75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E24:F25">
    <cfRule type="cellIs" dxfId="3" priority="1" operator="equal">
      <formula>"Above MAV"</formula>
    </cfRule>
    <cfRule type="cellIs" dxfId="2" priority="2" operator="equal">
      <formula>"ALERT"</formula>
    </cfRule>
  </conditionalFormatting>
  <conditionalFormatting sqref="G8:G36">
    <cfRule type="cellIs" dxfId="1" priority="9" operator="equal">
      <formula>"Above MAV"</formula>
    </cfRule>
    <cfRule type="cellIs" dxfId="0" priority="10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1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67" t="s">
        <v>179</v>
      </c>
      <c r="C4" s="80"/>
      <c r="D4" s="80"/>
      <c r="E4" s="80"/>
      <c r="F4" s="80"/>
      <c r="G4" s="8"/>
      <c r="H4" s="67" t="s">
        <v>154</v>
      </c>
      <c r="I4" s="80"/>
      <c r="J4" s="80"/>
    </row>
    <row r="5" spans="1:11" ht="22.5" customHeight="1">
      <c r="B5" s="67" t="s">
        <v>180</v>
      </c>
      <c r="C5" s="80"/>
      <c r="D5" s="80"/>
      <c r="E5" s="80"/>
      <c r="F5" s="80"/>
      <c r="G5" s="8"/>
      <c r="H5" s="67" t="s">
        <v>56</v>
      </c>
      <c r="I5" s="80"/>
      <c r="J5" s="80"/>
    </row>
    <row r="6" spans="1:11" ht="22.5" customHeight="1">
      <c r="B6" s="67" t="s">
        <v>136</v>
      </c>
      <c r="C6" s="81"/>
      <c r="D6" s="81"/>
      <c r="E6" s="81"/>
      <c r="F6" s="81"/>
      <c r="G6" s="8"/>
      <c r="H6" s="67" t="s">
        <v>178</v>
      </c>
      <c r="I6" s="80"/>
      <c r="J6" s="8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8" t="s">
        <v>1</v>
      </c>
      <c r="C9" s="69" t="s">
        <v>177</v>
      </c>
      <c r="D9" s="69"/>
      <c r="E9" s="69"/>
      <c r="F9" s="69"/>
      <c r="G9" s="69"/>
      <c r="H9" s="69"/>
      <c r="I9" s="69"/>
      <c r="J9" s="69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70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48" t="s">
        <v>185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46</v>
      </c>
      <c r="C30" s="48" t="s">
        <v>185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47</v>
      </c>
      <c r="C31" s="48" t="s">
        <v>185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48</v>
      </c>
      <c r="C32" s="48" t="s">
        <v>185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49</v>
      </c>
      <c r="C33" s="48" t="s">
        <v>185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50</v>
      </c>
      <c r="C34" s="48" t="s">
        <v>185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51</v>
      </c>
      <c r="C35" s="48" t="s">
        <v>185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1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67" t="s">
        <v>179</v>
      </c>
      <c r="C4" s="80"/>
      <c r="D4" s="80"/>
      <c r="E4" s="80"/>
      <c r="F4" s="80"/>
      <c r="G4" s="8"/>
      <c r="H4" s="67" t="s">
        <v>154</v>
      </c>
      <c r="I4" s="80"/>
      <c r="J4" s="80"/>
    </row>
    <row r="5" spans="1:11" ht="22.5" customHeight="1">
      <c r="B5" s="67" t="s">
        <v>180</v>
      </c>
      <c r="C5" s="80"/>
      <c r="D5" s="80"/>
      <c r="E5" s="80"/>
      <c r="F5" s="80"/>
      <c r="G5" s="8"/>
      <c r="H5" s="67" t="s">
        <v>56</v>
      </c>
      <c r="I5" s="80"/>
      <c r="J5" s="80"/>
    </row>
    <row r="6" spans="1:11" ht="22.5" customHeight="1">
      <c r="B6" s="67" t="s">
        <v>136</v>
      </c>
      <c r="C6" s="81"/>
      <c r="D6" s="81"/>
      <c r="E6" s="81"/>
      <c r="F6" s="81"/>
      <c r="G6" s="8"/>
      <c r="H6" s="67" t="s">
        <v>178</v>
      </c>
      <c r="I6" s="80"/>
      <c r="J6" s="8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8" t="s">
        <v>1</v>
      </c>
      <c r="C9" s="69" t="s">
        <v>177</v>
      </c>
      <c r="D9" s="69"/>
      <c r="E9" s="69"/>
      <c r="F9" s="69"/>
      <c r="G9" s="69"/>
      <c r="H9" s="69"/>
      <c r="I9" s="69"/>
      <c r="J9" s="69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48" t="s">
        <v>133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46</v>
      </c>
      <c r="C22" s="48" t="s">
        <v>133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47</v>
      </c>
      <c r="C23" s="48" t="s">
        <v>133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48</v>
      </c>
      <c r="C24" s="48" t="s">
        <v>133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49</v>
      </c>
      <c r="C25" s="48" t="s">
        <v>133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50</v>
      </c>
      <c r="C26" s="48" t="s">
        <v>133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51</v>
      </c>
      <c r="C27" s="48" t="s">
        <v>133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1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67" t="s">
        <v>179</v>
      </c>
      <c r="C4" s="80"/>
      <c r="D4" s="80"/>
      <c r="E4" s="80"/>
      <c r="F4" s="80"/>
      <c r="G4" s="8"/>
      <c r="H4" s="67" t="s">
        <v>154</v>
      </c>
      <c r="I4" s="80"/>
      <c r="J4" s="80"/>
    </row>
    <row r="5" spans="1:11" ht="22.5" customHeight="1">
      <c r="B5" s="67" t="s">
        <v>180</v>
      </c>
      <c r="C5" s="80"/>
      <c r="D5" s="80"/>
      <c r="E5" s="80"/>
      <c r="F5" s="80"/>
      <c r="G5" s="8"/>
      <c r="H5" s="67" t="s">
        <v>56</v>
      </c>
      <c r="I5" s="80"/>
      <c r="J5" s="80"/>
    </row>
    <row r="6" spans="1:11" ht="22.5" customHeight="1">
      <c r="B6" s="67" t="s">
        <v>136</v>
      </c>
      <c r="C6" s="81"/>
      <c r="D6" s="81"/>
      <c r="E6" s="81"/>
      <c r="F6" s="81"/>
      <c r="G6" s="8"/>
      <c r="H6" s="67" t="s">
        <v>178</v>
      </c>
      <c r="I6" s="80"/>
      <c r="J6" s="8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8" t="s">
        <v>1</v>
      </c>
      <c r="C9" s="69" t="s">
        <v>177</v>
      </c>
      <c r="D9" s="69" t="s">
        <v>134</v>
      </c>
      <c r="E9" s="69" t="s">
        <v>135</v>
      </c>
      <c r="F9" s="69" t="s">
        <v>22</v>
      </c>
      <c r="G9" s="69" t="s">
        <v>28</v>
      </c>
      <c r="H9" s="69" t="s">
        <v>163</v>
      </c>
      <c r="I9" s="69" t="s">
        <v>164</v>
      </c>
      <c r="J9" s="69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70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4"/>
      <c r="C21" s="4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48" t="s">
        <v>133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46</v>
      </c>
      <c r="C24" s="48" t="s">
        <v>133</v>
      </c>
      <c r="D24" s="51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47</v>
      </c>
      <c r="C25" s="48" t="s">
        <v>133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48</v>
      </c>
      <c r="C26" s="48" t="s">
        <v>133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49</v>
      </c>
      <c r="C27" s="48" t="s">
        <v>133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50</v>
      </c>
      <c r="C28" s="48" t="s">
        <v>133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51</v>
      </c>
      <c r="C29" s="48" t="s">
        <v>133</v>
      </c>
      <c r="D29" s="49"/>
      <c r="E29" s="49"/>
      <c r="F29" s="49"/>
      <c r="G29" s="49"/>
      <c r="H29" s="49"/>
      <c r="I29" s="49"/>
      <c r="J29" s="50"/>
      <c r="K29" s="5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AEC8EA-B9BC-4E1C-9FC2-AEFA47B79B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BF3FDF-3E51-4C56-BA96-09C1785596A9}"/>
</file>

<file path=customXml/itemProps3.xml><?xml version="1.0" encoding="utf-8"?>
<ds:datastoreItem xmlns:ds="http://schemas.openxmlformats.org/officeDocument/2006/customXml" ds:itemID="{3307B7C0-F86D-4838-B8DD-A465D4E13194}"/>
</file>

<file path=docMetadata/LabelInfo.xml><?xml version="1.0" encoding="utf-8"?>
<clbl:labelList xmlns:clbl="http://schemas.microsoft.com/office/2020/mipLabelMetadata">
  <clbl:label id="{ea5cd7eb-20f6-421f-86e5-fd7431334de1}" enabled="0" method="" siteId="{ea5cd7eb-20f6-421f-86e5-fd7431334de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2023-07-17T03:55:00Z</cp:lastPrinted>
  <dcterms:created xsi:type="dcterms:W3CDTF">2017-07-10T05:27:40Z</dcterms:created>
  <dcterms:modified xsi:type="dcterms:W3CDTF">2023-07-17T03:55:08Z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