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8\08 August\"/>
    </mc:Choice>
  </mc:AlternateContent>
  <xr:revisionPtr revIDLastSave="0" documentId="10_ncr:100000_{9C05E283-60A8-4DDC-8C6F-9B6F5B3F68A2}" xr6:coauthVersionLast="31" xr6:coauthVersionMax="31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79017"/>
</workbook>
</file>

<file path=xl/calcChain.xml><?xml version="1.0" encoding="utf-8"?>
<calcChain xmlns="http://schemas.openxmlformats.org/spreadsheetml/2006/main"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4" i="10" l="1"/>
  <c r="G10" i="10"/>
  <c r="G11" i="10"/>
  <c r="J4" i="17" l="1"/>
  <c r="J5" i="10" l="1"/>
  <c r="D12" i="17" l="1"/>
  <c r="J5" i="17" l="1"/>
  <c r="D13" i="17" l="1"/>
  <c r="D14" i="17"/>
  <c r="E13" i="9" l="1"/>
  <c r="D13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 l="1"/>
  <c r="E18" i="9"/>
  <c r="F18" i="9"/>
  <c r="G18" i="9"/>
  <c r="G25" i="1"/>
  <c r="G26" i="1"/>
  <c r="I26" i="1"/>
  <c r="I25" i="1"/>
  <c r="J26" i="1"/>
  <c r="J25" i="1"/>
  <c r="F26" i="1"/>
  <c r="F25" i="1"/>
  <c r="H26" i="1"/>
  <c r="H25" i="1"/>
  <c r="D24" i="4"/>
  <c r="D25" i="4"/>
  <c r="E26" i="1"/>
  <c r="E25" i="1"/>
  <c r="D25" i="1"/>
  <c r="D26" i="1"/>
</calcChain>
</file>

<file path=xl/sharedStrings.xml><?xml version="1.0" encoding="utf-8"?>
<sst xmlns="http://schemas.openxmlformats.org/spreadsheetml/2006/main" count="1130" uniqueCount="211">
  <si>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</si>
  <si>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</si>
  <si>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</si>
  <si>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</si>
  <si>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</si>
  <si>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</si>
  <si>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</si>
  <si>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</si>
  <si>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</si>
  <si>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</si>
  <si>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</si>
  <si>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</si>
  <si>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</si>
  <si>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</si>
  <si>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</si>
  <si>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</si>
  <si>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</si>
  <si>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</si>
  <si>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</si>
  <si>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</si>
  <si>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</si>
  <si>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</si>
  <si>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</si>
  <si>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</si>
  <si>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</si>
  <si>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</si>
  <si>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</si>
  <si>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</si>
  <si>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</si>
  <si>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</si>
  <si>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</si>
  <si>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</si>
  <si>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</si>
  <si>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</si>
  <si>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</si>
  <si>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</si>
  <si>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</si>
  <si>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</si>
  <si>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</si>
  <si>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</si>
  <si>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</si>
  <si>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</si>
  <si>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</si>
  <si>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</si>
  <si>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</si>
  <si>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</si>
  <si>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</si>
  <si>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</si>
  <si>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</si>
  <si>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</si>
  <si>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</si>
  <si>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</si>
  <si>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</si>
  <si>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</si>
  <si>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</si>
  <si>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</si>
  <si>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</si>
  <si>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</si>
  <si>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</si>
  <si>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</si>
  <si>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</si>
  <si>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</si>
  <si>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</si>
  <si>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</si>
  <si>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</si>
  <si>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</si>
  <si>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</si>
  <si>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</si>
  <si>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</si>
  <si>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</si>
  <si>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</si>
  <si>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</si>
  <si>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</si>
  <si>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</si>
  <si>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</si>
  <si>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</si>
  <si>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</si>
  <si>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</si>
  <si>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</si>
  <si>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</si>
  <si>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</si>
  <si>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</si>
  <si>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</si>
  <si>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</si>
  <si>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</si>
  <si>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</si>
  <si>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</si>
  <si>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</si>
  <si>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</si>
  <si>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</si>
  <si>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</si>
  <si>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</si>
  <si>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</si>
  <si>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</si>
  <si>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</si>
  <si>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</si>
  <si>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</si>
  <si>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</si>
  <si>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</si>
  <si>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</si>
  <si>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</si>
  <si>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</si>
  <si>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</si>
  <si>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</si>
  <si>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</si>
  <si>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</si>
  <si>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</si>
  <si>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</si>
  <si>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</si>
  <si>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</si>
  <si>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</si>
  <si>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</si>
  <si>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</si>
  <si>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</si>
  <si>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</si>
  <si>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</si>
  <si>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</si>
  <si>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</si>
  <si>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</si>
  <si>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</si>
  <si>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</si>
  <si>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</si>
  <si>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</si>
  <si>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</si>
  <si>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</si>
  <si>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</si>
  <si>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</si>
  <si>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</si>
  <si>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</si>
  <si>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</si>
  <si>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</si>
  <si>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</si>
  <si>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</si>
  <si>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</si>
  <si>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</si>
  <si>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</si>
  <si>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</si>
  <si>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</si>
  <si>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</si>
  <si>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</si>
  <si>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</si>
  <si>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</si>
  <si>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</si>
  <si>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</si>
  <si>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</si>
  <si>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</si>
  <si>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</si>
  <si>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</si>
  <si>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</si>
  <si>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</si>
  <si>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</si>
  <si>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</si>
  <si>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</si>
  <si>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</si>
  <si>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</si>
  <si>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</si>
  <si>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</si>
  <si>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</si>
  <si>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</si>
  <si>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</si>
  <si>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</si>
  <si>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</si>
  <si>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</si>
  <si>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</si>
  <si>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</si>
  <si>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</si>
  <si>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</si>
  <si>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</si>
  <si>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</si>
  <si>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</si>
  <si>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</si>
  <si>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</si>
  <si>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</si>
  <si>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</si>
  <si>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</si>
  <si>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</si>
  <si>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</si>
  <si>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</si>
  <si>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</si>
  <si>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</si>
  <si>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</si>
  <si>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</si>
  <si>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</si>
  <si>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</si>
  <si>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</si>
  <si>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</si>
  <si>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</si>
  <si>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</si>
  <si>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</si>
  <si>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</si>
  <si>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</si>
  <si>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</si>
  <si>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</si>
  <si>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</si>
  <si>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</si>
  <si>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</si>
  <si>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</si>
  <si>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</si>
  <si>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</si>
  <si>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</si>
  <si>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</si>
  <si>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</si>
  <si>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</si>
  <si>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</si>
  <si>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ALL FLOW </t>
  </si>
  <si>
    <t>HICKMOTT</t>
  </si>
  <si>
    <t>20180831SRT01</t>
  </si>
  <si>
    <t xml:space="preserve">The sample was slightly discoloured with some significant sediment </t>
  </si>
  <si>
    <t xml:space="preserve">The sample was slightly discoloured with no significant sediment </t>
  </si>
  <si>
    <t xml:space="preserve">The sample was clear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</si>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</sst>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43349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43349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187</v>
      </c>
      <c r="C25" s="10" t="s">
        <v>189</v>
      </c>
      <c r="D25" s="15"/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2"/>
      <c r="I29" s="92"/>
      <c r="J29" s="92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197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6" t="s">
        <v>131</v>
      </c>
      <c r="D37" s="96"/>
      <c r="E37" s="96"/>
      <c r="F37" s="96"/>
      <c r="G37" s="96"/>
      <c r="H37" s="96"/>
      <c r="I37" s="96"/>
      <c r="J37" s="96"/>
      <c r="K37" s="5"/>
    </row>
    <row r="38" spans="1:11">
      <c r="A38" s="4"/>
      <c r="B38" s="55" t="s">
        <v>24</v>
      </c>
      <c r="C38" s="97" t="s">
        <v>132</v>
      </c>
      <c r="D38" s="96"/>
      <c r="E38" s="96"/>
      <c r="F38" s="96"/>
      <c r="G38" s="96"/>
      <c r="H38" s="96"/>
      <c r="I38" s="96"/>
      <c r="J38" s="96"/>
      <c r="K38" s="5"/>
    </row>
    <row r="39" spans="1:11">
      <c r="A39" s="4"/>
      <c r="B39" s="55"/>
      <c r="C39" s="97"/>
      <c r="D39" s="96"/>
      <c r="E39" s="96"/>
      <c r="F39" s="96"/>
      <c r="G39" s="96"/>
      <c r="H39" s="96"/>
      <c r="I39" s="96"/>
      <c r="J39" s="96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201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196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 t="s">
        <v>153</v>
      </c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3" t="s">
        <v>191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4"/>
      <c r="D3" s="104"/>
      <c r="E3" s="104"/>
      <c r="F3" s="104"/>
      <c r="G3" s="8"/>
      <c r="H3" s="89" t="s">
        <v>154</v>
      </c>
      <c r="I3" s="104"/>
      <c r="J3" s="104"/>
    </row>
    <row r="4" spans="1:11" ht="22.5" customHeight="1">
      <c r="B4" s="89" t="s">
        <v>180</v>
      </c>
      <c r="C4" s="104"/>
      <c r="D4" s="104"/>
      <c r="E4" s="104"/>
      <c r="F4" s="104"/>
      <c r="G4" s="8"/>
      <c r="H4" s="89" t="s">
        <v>56</v>
      </c>
      <c r="I4" s="104"/>
      <c r="J4" s="104"/>
    </row>
    <row r="5" spans="1:11" ht="22.5" customHeight="1">
      <c r="B5" s="89" t="s">
        <v>136</v>
      </c>
      <c r="C5" s="105"/>
      <c r="D5" s="105"/>
      <c r="E5" s="105"/>
      <c r="F5" s="105"/>
      <c r="G5" s="8"/>
      <c r="H5" s="89" t="s">
        <v>178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193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192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192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43349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43349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156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156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197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6" t="s">
        <v>131</v>
      </c>
      <c r="D28" s="96"/>
      <c r="E28" s="96"/>
      <c r="F28" s="96"/>
      <c r="G28" s="96"/>
      <c r="H28" s="96"/>
      <c r="I28" s="96"/>
      <c r="J28" s="96"/>
      <c r="K28" s="5"/>
    </row>
    <row r="29" spans="1:11">
      <c r="A29" s="4"/>
      <c r="B29" s="55" t="s">
        <v>24</v>
      </c>
      <c r="C29" s="97" t="s">
        <v>132</v>
      </c>
      <c r="D29" s="96"/>
      <c r="E29" s="96"/>
      <c r="F29" s="96"/>
      <c r="G29" s="96"/>
      <c r="H29" s="96"/>
      <c r="I29" s="96"/>
      <c r="J29" s="96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198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topLeftCell="A8" zoomScale="130" zoomScaleNormal="110" zoomScalePageLayoutView="130" workbookViewId="0">
      <selection activeCell="H26" sqref="H2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43343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43349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68"/>
      <c r="I7" s="68"/>
      <c r="J7" s="68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107"/>
      <c r="I8" s="107"/>
      <c r="J8" s="107"/>
      <c r="K8" s="5"/>
    </row>
    <row r="9" spans="1:11">
      <c r="A9" s="4"/>
      <c r="B9" s="10" t="s">
        <v>3</v>
      </c>
      <c r="C9" s="11" t="s">
        <v>23</v>
      </c>
      <c r="D9" s="14">
        <v>6.7</v>
      </c>
      <c r="E9" s="14">
        <v>6.7</v>
      </c>
      <c r="F9" s="14">
        <v>6.9</v>
      </c>
      <c r="G9" s="14">
        <v>6.3</v>
      </c>
      <c r="H9" s="106"/>
      <c r="I9" s="106"/>
      <c r="J9" s="106"/>
      <c r="K9" s="5"/>
    </row>
    <row r="10" spans="1:11">
      <c r="A10" s="4"/>
      <c r="B10" s="10" t="s">
        <v>5</v>
      </c>
      <c r="C10" s="10" t="s">
        <v>52</v>
      </c>
      <c r="D10" s="11">
        <v>70</v>
      </c>
      <c r="E10" s="11">
        <v>50</v>
      </c>
      <c r="F10" s="11">
        <v>70</v>
      </c>
      <c r="G10" s="11">
        <v>35</v>
      </c>
      <c r="H10" s="68"/>
      <c r="I10" s="68"/>
      <c r="J10" s="68"/>
      <c r="K10" s="5"/>
    </row>
    <row r="11" spans="1:11">
      <c r="A11" s="4"/>
      <c r="B11" s="10" t="s">
        <v>6</v>
      </c>
      <c r="C11" s="10" t="s">
        <v>52</v>
      </c>
      <c r="D11" s="11">
        <v>80</v>
      </c>
      <c r="E11" s="11">
        <v>65</v>
      </c>
      <c r="F11" s="11" t="s">
        <v>38</v>
      </c>
      <c r="G11" s="11" t="s">
        <v>38</v>
      </c>
      <c r="H11" s="68"/>
      <c r="I11" s="68"/>
      <c r="J11" s="68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27.919519077425512</v>
      </c>
      <c r="E12" s="15">
        <f t="shared" ref="E12" si="0">2*(E10-(5*10^(E9-10)))/(1+(0.94*10^(E9-10)))*10^(6-E9)</f>
        <v>19.942228046987982</v>
      </c>
      <c r="F12" s="15">
        <v>17.610806330056349</v>
      </c>
      <c r="G12" s="15">
        <v>35.075527775306789</v>
      </c>
      <c r="H12" s="67"/>
      <c r="I12" s="67"/>
      <c r="J12" s="67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-1.5999999999999996</v>
      </c>
      <c r="E13" s="14">
        <f>+E9+0.5+VLOOKUP(E10,[1]LSI!$F$2:$G$25,2)+VLOOKUP(E11,[1]LSI!$H$2:$I$25,2)-12.1</f>
        <v>-1.7999999999999989</v>
      </c>
      <c r="F13" s="14">
        <v>-2.5999999999999996</v>
      </c>
      <c r="G13" s="14">
        <v>-3.5</v>
      </c>
      <c r="H13" s="106"/>
      <c r="I13" s="106"/>
      <c r="J13" s="106"/>
      <c r="K13" s="5"/>
    </row>
    <row r="14" spans="1:11">
      <c r="A14" s="4"/>
      <c r="B14" s="10" t="s">
        <v>10</v>
      </c>
      <c r="C14" s="10" t="s">
        <v>24</v>
      </c>
      <c r="D14" s="11">
        <v>2.8</v>
      </c>
      <c r="E14" s="11">
        <v>3.95</v>
      </c>
      <c r="F14" s="11">
        <v>1.2</v>
      </c>
      <c r="G14" s="11" t="s">
        <v>40</v>
      </c>
      <c r="H14" s="68"/>
      <c r="I14" s="68"/>
      <c r="J14" s="68"/>
      <c r="K14" s="5"/>
    </row>
    <row r="15" spans="1:11">
      <c r="A15" s="4"/>
      <c r="B15" s="10" t="s">
        <v>11</v>
      </c>
      <c r="C15" s="10" t="s">
        <v>24</v>
      </c>
      <c r="D15" s="11">
        <v>0.26</v>
      </c>
      <c r="E15" s="11">
        <v>0.28000000000000003</v>
      </c>
      <c r="F15" s="11" t="s">
        <v>40</v>
      </c>
      <c r="G15" s="11" t="s">
        <v>40</v>
      </c>
      <c r="H15" s="68"/>
      <c r="I15" s="68"/>
      <c r="J15" s="68"/>
      <c r="K15" s="5"/>
    </row>
    <row r="16" spans="1:11">
      <c r="A16" s="4"/>
      <c r="B16" s="10" t="s">
        <v>4</v>
      </c>
      <c r="C16" s="10" t="s">
        <v>24</v>
      </c>
      <c r="D16" s="11">
        <v>130</v>
      </c>
      <c r="E16" s="11">
        <v>130</v>
      </c>
      <c r="F16" s="11">
        <v>120</v>
      </c>
      <c r="G16" s="11">
        <v>160</v>
      </c>
      <c r="H16" s="68"/>
      <c r="I16" s="68"/>
      <c r="J16" s="68"/>
      <c r="K16" s="5"/>
    </row>
    <row r="17" spans="1:11">
      <c r="A17" s="4"/>
      <c r="B17" s="10" t="s">
        <v>15</v>
      </c>
      <c r="C17" s="10" t="s">
        <v>24</v>
      </c>
      <c r="D17" s="11">
        <v>4</v>
      </c>
      <c r="E17" s="11">
        <v>15</v>
      </c>
      <c r="F17" s="11">
        <v>11</v>
      </c>
      <c r="G17" s="11">
        <v>82</v>
      </c>
      <c r="H17" s="68"/>
      <c r="I17" s="68"/>
      <c r="J17" s="68"/>
      <c r="K17" s="5"/>
    </row>
    <row r="18" spans="1:11">
      <c r="A18" s="4"/>
      <c r="B18" s="10" t="s">
        <v>187</v>
      </c>
      <c r="C18" s="10" t="s">
        <v>188</v>
      </c>
      <c r="D18" s="14">
        <f t="shared" ref="D18:G18" si="1">D19/10</f>
        <v>17.899999999999999</v>
      </c>
      <c r="E18" s="14">
        <f t="shared" si="1"/>
        <v>17</v>
      </c>
      <c r="F18" s="14">
        <f t="shared" si="1"/>
        <v>17</v>
      </c>
      <c r="G18" s="14">
        <f t="shared" si="1"/>
        <v>22.8</v>
      </c>
      <c r="H18" s="106"/>
      <c r="I18" s="106"/>
      <c r="J18" s="106"/>
      <c r="K18" s="5"/>
    </row>
    <row r="19" spans="1:11">
      <c r="A19" s="4"/>
      <c r="B19" s="10" t="s">
        <v>187</v>
      </c>
      <c r="C19" s="10" t="s">
        <v>189</v>
      </c>
      <c r="D19" s="15">
        <v>179</v>
      </c>
      <c r="E19" s="15">
        <v>170</v>
      </c>
      <c r="F19" s="15">
        <v>170</v>
      </c>
      <c r="G19" s="15">
        <v>228</v>
      </c>
      <c r="H19" s="67"/>
      <c r="I19" s="67"/>
      <c r="J19" s="67"/>
      <c r="K19" s="5"/>
    </row>
    <row r="20" spans="1:11">
      <c r="A20" s="4"/>
      <c r="B20" s="10" t="s">
        <v>18</v>
      </c>
      <c r="C20" s="10" t="s">
        <v>25</v>
      </c>
      <c r="D20" s="14">
        <v>15.53</v>
      </c>
      <c r="E20" s="14">
        <v>15.3</v>
      </c>
      <c r="F20" s="14">
        <v>0.51</v>
      </c>
      <c r="G20" s="14" t="s">
        <v>41</v>
      </c>
      <c r="H20" s="106"/>
      <c r="I20" s="106"/>
      <c r="J20" s="106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11" t="s">
        <v>38</v>
      </c>
      <c r="H21" s="68"/>
      <c r="I21" s="68"/>
      <c r="J21" s="68"/>
      <c r="K21" s="5"/>
    </row>
    <row r="22" spans="1:11">
      <c r="A22" s="4"/>
      <c r="B22" s="10" t="s">
        <v>19</v>
      </c>
      <c r="C22" s="10" t="s">
        <v>55</v>
      </c>
      <c r="D22" s="14">
        <v>82.4</v>
      </c>
      <c r="E22" s="14">
        <v>67.599999999999994</v>
      </c>
      <c r="F22" s="14">
        <v>41</v>
      </c>
      <c r="G22" s="14">
        <v>97</v>
      </c>
      <c r="H22" s="106"/>
      <c r="I22" s="106"/>
      <c r="J22" s="106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209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210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198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E50" sqref="E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203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43349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43349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+D9+0.5+VLOOKUP(D10,[2]LSI!$F$2:$G$25,2)+VLOOKUP(D11,[2]LSI!$H$2:$I$25,2)-12.1</f>
        <v>#N/A</v>
      </c>
      <c r="E15" s="14" t="e">
        <f>+E9+0.5+VLOOKUP(E10,[2]LSI!$F$2:$G$25,2)+VLOOKUP(E11,[2]LSI!$H$2:$I$25,2)-12.1</f>
        <v>#N/A</v>
      </c>
      <c r="F15" s="14" t="e">
        <f>+F9+0.5+VLOOKUP(F10,[2]LSI!$F$2:$G$25,2)+VLOOKUP(F11,[2]LSI!$H$2:$I$25,2)-12.1</f>
        <v>#N/A</v>
      </c>
      <c r="G15" s="14" t="e">
        <f>+G9+0.5+VLOOKUP(G10,[2]LSI!$F$2:$G$25,2)+VLOOKUP(G11,[2]LSI!$H$2:$I$25,2)-12.1</f>
        <v>#N/A</v>
      </c>
      <c r="H15" s="14" t="e">
        <f>+H9+0.5+VLOOKUP(H10,[2]LSI!$F$2:$G$25,2)+VLOOKUP(H11,[2]LSI!$H$2:$I$25,2)-12.1</f>
        <v>#N/A</v>
      </c>
      <c r="I15" s="14" t="e">
        <f>+I9+0.5+VLOOKUP(I10,[2]LSI!$F$2:$G$25,2)+VLOOKUP(I11,[2]LSI!$H$2:$I$25,2)-12.1</f>
        <v>#N/A</v>
      </c>
      <c r="J15" s="14" t="e">
        <f>+J9+0.5+VLOOKUP(J10,[2]LSI!$F$2:$G$25,2)+VLOOKUP(J11,[2]LSI!$H$2:$I$25,2)-12.1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201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198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D35:J36</xm:sqref>
        </x14:dataValidation>
        <x14:dataValidation type="list" allowBlank="1" showInputMessage="1" showErrorMessage="1" xr:uid="{F5E060C1-A1BB-4385-9E8A-F05BF89E61B4}">
          <x14:formula1>
            <xm:f>'P:\AA - Team File\Analysis\2018\08 August\[R20180823ECO01 KUMEU PLUMBING - BARFOOT &amp; THOMPSOM.xlsx]Data'!#REF!</xm:f>
          </x14:formula1>
          <xm:sqref>C7 C5</xm:sqref>
        </x14:dataValidation>
        <x14:dataValidation type="list" allowBlank="1" showInputMessage="1" showErrorMessage="1" xr:uid="{6FE2BEF3-1E06-4E11-B142-DB65B9E291B8}">
          <x14:formula1>
            <xm:f>'P:\AA - Team File\Analysis\2018\08 August\[R20180823ECO01 KUMEU PLUMBING - BARFOOT &amp; THOMPSOM.xlsx]Data'!#REF!</xm:f>
          </x14:formula1>
          <xm:sqref>D33:J34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43349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43349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199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6" t="s">
        <v>131</v>
      </c>
      <c r="D21" s="96"/>
      <c r="E21" s="96"/>
      <c r="F21" s="96"/>
      <c r="G21" s="96"/>
      <c r="H21" s="96"/>
      <c r="I21" s="96"/>
      <c r="J21" s="96"/>
      <c r="K21" s="5"/>
    </row>
    <row r="22" spans="1:11">
      <c r="A22" s="4"/>
      <c r="B22" s="55"/>
      <c r="C22" s="97"/>
      <c r="D22" s="96"/>
      <c r="E22" s="96"/>
      <c r="F22" s="96"/>
      <c r="G22" s="96"/>
      <c r="H22" s="96"/>
      <c r="I22" s="96"/>
      <c r="J22" s="96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202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198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1:J11"/>
    <mergeCell ref="C21:J21"/>
    <mergeCell ref="C22:J22"/>
    <mergeCell ref="H8:J8"/>
    <mergeCell ref="H9:J9"/>
    <mergeCell ref="H10:J10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00000000-0002-0000-0400-000004000000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7"/>
  <sheetViews>
    <sheetView view="pageLayout" zoomScale="130" zoomScaleNormal="110" zoomScalePageLayoutView="130" workbookViewId="0">
      <selection activeCell="A3" sqref="A3:XF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194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43349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43349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200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156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197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195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6" t="s">
        <v>131</v>
      </c>
      <c r="D45" s="96"/>
      <c r="E45" s="96"/>
      <c r="F45" s="96"/>
      <c r="G45" s="96"/>
      <c r="H45" s="96"/>
      <c r="I45" s="96"/>
      <c r="J45" s="96"/>
      <c r="K45" s="5"/>
    </row>
    <row r="46" spans="1:11">
      <c r="A46" s="4"/>
      <c r="B46" s="55" t="s">
        <v>24</v>
      </c>
      <c r="C46" s="97" t="s">
        <v>132</v>
      </c>
      <c r="D46" s="96"/>
      <c r="E46" s="96"/>
      <c r="F46" s="96"/>
      <c r="G46" s="96"/>
      <c r="H46" s="96"/>
      <c r="I46" s="96"/>
      <c r="J46" s="96"/>
      <c r="K46" s="5"/>
    </row>
    <row r="47" spans="1:11">
      <c r="A47" s="4"/>
      <c r="B47" s="55"/>
      <c r="C47" s="97"/>
      <c r="D47" s="96"/>
      <c r="E47" s="96"/>
      <c r="F47" s="96"/>
      <c r="G47" s="96"/>
      <c r="H47" s="96"/>
      <c r="I47" s="96"/>
      <c r="J47" s="96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196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3" t="s">
        <v>191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3" t="s">
        <v>191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73A5E2-D527-4958-8CDD-7EAE0CB79930}"/>
</file>

<file path=customXml/itemProps2.xml><?xml version="1.0" encoding="utf-8"?>
<ds:datastoreItem xmlns:ds="http://schemas.openxmlformats.org/officeDocument/2006/customXml" ds:itemID="{22075311-E68B-4E3A-8B04-D6C7154DC14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2018-06-13T22:44:07Z</cp:lastPrinted>
  <dcterms:created xsi:type="dcterms:W3CDTF">2017-07-10T05:27:40Z</dcterms:created>
  <dcterms:modified xsi:type="dcterms:W3CDTF">2018-09-05T23:27:17Z</dcterms:modified>
</cp:coreProperties>
</file>