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09 September\"/>
    </mc:Choice>
  </mc:AlternateContent>
  <xr:revisionPtr revIDLastSave="0" documentId="10_ncr:100000_{7186CFBC-0D9B-4747-A013-24DE2077C9A2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79017"/>
</workbook>
</file>

<file path=xl/calcChain.xml><?xml version="1.0" encoding="utf-8"?>
<calcChain xmlns="http://schemas.openxmlformats.org/spreadsheetml/2006/main"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4" i="10" l="1"/>
  <c r="G10" i="10"/>
  <c r="G11" i="10"/>
  <c r="J4" i="17" l="1"/>
  <c r="J5" i="10" l="1"/>
  <c r="D12" i="17" l="1"/>
  <c r="J5" i="17" l="1"/>
  <c r="D13" i="17" l="1"/>
  <c r="D14" i="17"/>
  <c r="G13" i="9" l="1"/>
  <c r="F13" i="9"/>
  <c r="E13" i="9"/>
  <c r="D13" i="9"/>
  <c r="G12" i="9"/>
  <c r="F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F18" i="9"/>
  <c r="E18" i="9"/>
  <c r="G18" i="9"/>
  <c r="I25" i="1"/>
  <c r="I26" i="1"/>
  <c r="F26" i="1"/>
  <c r="F25" i="1"/>
  <c r="H25" i="1"/>
  <c r="H26" i="1"/>
  <c r="J26" i="1"/>
  <c r="J25" i="1"/>
  <c r="D25" i="1"/>
  <c r="D26" i="1"/>
  <c r="G25" i="1"/>
  <c r="G26" i="1"/>
  <c r="D24" i="4"/>
  <c r="D25" i="4"/>
  <c r="E25" i="1"/>
  <c r="E26" i="1"/>
</calcChain>
</file>

<file path=xl/sharedStrings.xml><?xml version="1.0" encoding="utf-8"?>
<sst xmlns="http://schemas.openxmlformats.org/spreadsheetml/2006/main" count="1126" uniqueCount="209">
  <si>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</si>
  <si>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</si>
  <si>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</si>
  <si>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</si>
  <si>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</si>
  <si>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</si>
  <si>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</si>
  <si>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</si>
  <si>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</si>
  <si>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</si>
  <si>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</si>
  <si>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</si>
  <si>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</si>
  <si>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</si>
  <si>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</si>
  <si>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</si>
  <si>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</si>
  <si>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</si>
  <si>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</si>
  <si>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</si>
  <si>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</si>
  <si>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</si>
  <si>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</si>
  <si>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</si>
  <si>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</si>
  <si>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</si>
  <si>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</si>
  <si>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</si>
  <si>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</si>
  <si>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</si>
  <si>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</si>
  <si>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</si>
  <si>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</si>
  <si>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</si>
  <si>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</si>
  <si>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</si>
  <si>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</si>
  <si>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</si>
  <si>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</si>
  <si>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</si>
  <si>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</si>
  <si>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</si>
  <si>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</si>
  <si>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</si>
  <si>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</si>
  <si>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</si>
  <si>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</si>
  <si>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</si>
  <si>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</si>
  <si>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</si>
  <si>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</si>
  <si>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</si>
  <si>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</si>
  <si>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</si>
  <si>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</si>
  <si>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</si>
  <si>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</si>
  <si>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</si>
  <si>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</si>
  <si>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</si>
  <si>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</si>
  <si>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</si>
  <si>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</si>
  <si>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</si>
  <si>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</si>
  <si>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</si>
  <si>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</si>
  <si>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</si>
  <si>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</si>
  <si>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</si>
  <si>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</si>
  <si>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</si>
  <si>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</si>
  <si>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</si>
  <si>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</si>
  <si>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</si>
  <si>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</si>
  <si>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</si>
  <si>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</si>
  <si>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</si>
  <si>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</si>
  <si>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</si>
  <si>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</si>
  <si>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</si>
  <si>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</si>
  <si>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</si>
  <si>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</si>
  <si>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</si>
  <si>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</si>
  <si>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</si>
  <si>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</si>
  <si>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</si>
  <si>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</si>
  <si>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</si>
  <si>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</si>
  <si>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</si>
  <si>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</si>
  <si>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</si>
  <si>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</si>
  <si>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</si>
  <si>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</si>
  <si>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</si>
  <si>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</si>
  <si>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</si>
  <si>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</si>
  <si>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</si>
  <si>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</si>
  <si>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</si>
  <si>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</si>
  <si>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</si>
  <si>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</si>
  <si>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</si>
  <si>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</si>
  <si>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</si>
  <si>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</si>
  <si>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</si>
  <si>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</si>
  <si>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</si>
  <si>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</si>
  <si>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</si>
  <si>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</si>
  <si>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</si>
  <si>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</si>
  <si>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</si>
  <si>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</si>
  <si>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</si>
  <si>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</si>
  <si>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</si>
  <si>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</si>
  <si>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</si>
  <si>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</si>
  <si>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</si>
  <si>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</si>
  <si>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</si>
  <si>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</si>
  <si>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</si>
  <si>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</si>
  <si>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</si>
  <si>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</si>
  <si>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</si>
  <si>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</si>
  <si>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</si>
  <si>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</si>
  <si>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</si>
  <si>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</si>
  <si>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</si>
  <si>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</si>
  <si>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</si>
  <si>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</si>
  <si>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</si>
  <si>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</si>
  <si>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</si>
  <si>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</si>
  <si>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</si>
  <si>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</si>
  <si>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</si>
  <si>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</si>
  <si>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</si>
  <si>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</si>
  <si>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</si>
  <si>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</si>
  <si>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</si>
  <si>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</si>
  <si>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</si>
  <si>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</si>
  <si>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</si>
  <si>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</si>
  <si>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</si>
  <si>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</si>
  <si>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</si>
  <si>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</si>
  <si>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</si>
  <si>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</si>
  <si>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</si>
  <si>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</si>
  <si>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</si>
  <si>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</si>
  <si>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</si>
  <si>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</si>
  <si>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</si>
  <si>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</si>
  <si>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</si>
  <si>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</si>
  <si>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</si>
  <si>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</si>
  <si>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</si>
  <si>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</si>
  <si>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</si>
  <si>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</si>
  <si>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</si>
  <si>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</si>
  <si>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</si>
  <si>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</si>
  <si>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</si>
  <si>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</si>
  <si>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</si>
  <si>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</si>
  <si>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</si>
  <si>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</si>
  <si>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</si>
  <si>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</si>
  <si>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</si>
  <si>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</si>
  <si>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</si>
  <si>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>COOPER FARM SERVICES</t>
  </si>
  <si>
    <t>ROSE</t>
  </si>
  <si>
    <t>20180905SRT01</t>
  </si>
  <si>
    <t xml:space="preserve">The sample was slightly discoloured with no significant sediment </t>
  </si>
  <si>
    <t xml:space="preserve">The sample was clear with no/some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</si>
</sst>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43350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43350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197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196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191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193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192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192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43350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43350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197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16" zoomScale="130" zoomScaleNormal="110" zoomScalePageLayoutView="130" workbookViewId="0">
      <selection activeCell="H23" sqref="H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43348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43350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6.5</v>
      </c>
      <c r="E9" s="14">
        <v>6.3</v>
      </c>
      <c r="F9" s="14">
        <v>6.5</v>
      </c>
      <c r="G9" s="14">
        <v>5.9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85</v>
      </c>
      <c r="E10" s="11">
        <v>95</v>
      </c>
      <c r="F10" s="11">
        <v>70</v>
      </c>
      <c r="G10" s="11">
        <v>20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50</v>
      </c>
      <c r="E11" s="11">
        <v>75</v>
      </c>
      <c r="F11" s="11">
        <v>5</v>
      </c>
      <c r="G11" s="11">
        <v>5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53.741745268737162</v>
      </c>
      <c r="E12" s="15">
        <f t="shared" ref="E12:G12" si="0">2*(E10-(5*10^(E9-10)))/(1+(0.94*10^(E9-10)))*10^(6-E9)</f>
        <v>95.206717925799296</v>
      </c>
      <c r="F12" s="15">
        <f t="shared" si="0"/>
        <v>44.257731450224561</v>
      </c>
      <c r="G12" s="15">
        <f t="shared" si="0"/>
        <v>50.352256827154335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-1.9000000000000004</v>
      </c>
      <c r="E13" s="14">
        <f>+E9+0.5+VLOOKUP(E10,[1]LSI!$F$2:$G$25,2)+VLOOKUP(E11,[1]LSI!$H$2:$I$25,2)-12.1</f>
        <v>-1.8999999999999986</v>
      </c>
      <c r="F13" s="14">
        <f>+F9+0.5+VLOOKUP(F10,[1]LSI!$F$2:$G$25,2)+VLOOKUP(F11,[1]LSI!$H$2:$I$25,2)-12.1</f>
        <v>-3</v>
      </c>
      <c r="G13" s="14">
        <f>+G9+0.5+VLOOKUP(G10,[1]LSI!$F$2:$G$25,2)+VLOOKUP(G11,[1]LSI!$H$2:$I$25,2)-12.1</f>
        <v>-4.1999999999999993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1</v>
      </c>
      <c r="E14" s="11">
        <v>1.26</v>
      </c>
      <c r="F14" s="11">
        <v>0.19</v>
      </c>
      <c r="G14" s="11">
        <v>0.02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>
        <v>0.2</v>
      </c>
      <c r="E15" s="11">
        <v>0.3</v>
      </c>
      <c r="F15" s="11" t="s">
        <v>40</v>
      </c>
      <c r="G15" s="11" t="s">
        <v>40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180</v>
      </c>
      <c r="E16" s="11">
        <v>180</v>
      </c>
      <c r="F16" s="11">
        <v>190</v>
      </c>
      <c r="G16" s="11">
        <v>220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19</v>
      </c>
      <c r="E17" s="11">
        <v>15</v>
      </c>
      <c r="F17" s="11">
        <v>25</v>
      </c>
      <c r="G17" s="11">
        <v>94</v>
      </c>
      <c r="H17" s="106"/>
      <c r="I17" s="106"/>
      <c r="J17" s="106"/>
      <c r="K17" s="5"/>
    </row>
    <row r="18" spans="1:11">
      <c r="A18" s="4"/>
      <c r="B18" s="10" t="s">
        <v>187</v>
      </c>
      <c r="C18" s="10" t="s">
        <v>188</v>
      </c>
      <c r="D18" s="14">
        <f t="shared" ref="D18:G18" si="1">D19/10</f>
        <v>25.7</v>
      </c>
      <c r="E18" s="14">
        <f t="shared" si="1"/>
        <v>25.3</v>
      </c>
      <c r="F18" s="14">
        <f t="shared" si="1"/>
        <v>26.3</v>
      </c>
      <c r="G18" s="14">
        <f t="shared" si="1"/>
        <v>30.2</v>
      </c>
      <c r="H18" s="108"/>
      <c r="I18" s="108"/>
      <c r="J18" s="108"/>
      <c r="K18" s="5"/>
    </row>
    <row r="19" spans="1:11">
      <c r="A19" s="4"/>
      <c r="B19" s="10" t="s">
        <v>187</v>
      </c>
      <c r="C19" s="10" t="s">
        <v>189</v>
      </c>
      <c r="D19" s="15">
        <v>257</v>
      </c>
      <c r="E19" s="15">
        <v>253</v>
      </c>
      <c r="F19" s="15">
        <v>263</v>
      </c>
      <c r="G19" s="15">
        <v>302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2.79</v>
      </c>
      <c r="E20" s="14">
        <v>4.3499999999999996</v>
      </c>
      <c r="F20" s="14">
        <v>1.35</v>
      </c>
      <c r="G20" s="14" t="s">
        <v>41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>
        <v>15</v>
      </c>
      <c r="E21" s="11" t="s">
        <v>38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67.099999999999994</v>
      </c>
      <c r="E22" s="14">
        <v>64.400000000000006</v>
      </c>
      <c r="F22" s="14">
        <v>59.3</v>
      </c>
      <c r="G22" s="14">
        <v>96.2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198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203</v>
      </c>
    </row>
    <row r="4" spans="1:11" ht="15.75">
      <c r="B4" s="3" t="s">
        <v>205</v>
      </c>
      <c r="F4" s="8"/>
      <c r="G4" s="8"/>
      <c r="H4" s="9" t="s">
        <v>56</v>
      </c>
      <c r="J4" s="70">
        <f ca="1">TODAY()</f>
        <v>43350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43350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+D9+0.5+VLOOKUP(D10,[2]LSI!$F$2:$G$25,2)+VLOOKUP(D11,[2]LSI!$H$2:$I$25,2)-12.1</f>
        <v>#N/A</v>
      </c>
      <c r="E15" s="14" t="e">
        <f>+E9+0.5+VLOOKUP(E10,[2]LSI!$F$2:$G$25,2)+VLOOKUP(E11,[2]LSI!$H$2:$I$25,2)-12.1</f>
        <v>#N/A</v>
      </c>
      <c r="F15" s="14" t="e">
        <f>+F9+0.5+VLOOKUP(F10,[2]LSI!$F$2:$G$25,2)+VLOOKUP(F11,[2]LSI!$H$2:$I$25,2)-12.1</f>
        <v>#N/A</v>
      </c>
      <c r="G15" s="14" t="e">
        <f>+G9+0.5+VLOOKUP(G10,[2]LSI!$F$2:$G$25,2)+VLOOKUP(G11,[2]LSI!$H$2:$I$25,2)-12.1</f>
        <v>#N/A</v>
      </c>
      <c r="H15" s="14" t="e">
        <f>+H9+0.5+VLOOKUP(H10,[2]LSI!$F$2:$G$25,2)+VLOOKUP(H11,[2]LSI!$H$2:$I$25,2)-12.1</f>
        <v>#N/A</v>
      </c>
      <c r="I15" s="14" t="e">
        <f>+I9+0.5+VLOOKUP(I10,[2]LSI!$F$2:$G$25,2)+VLOOKUP(I11,[2]LSI!$H$2:$I$25,2)-12.1</f>
        <v>#N/A</v>
      </c>
      <c r="J15" s="14" t="e">
        <f>+J9+0.5+VLOOKUP(J10,[2]LSI!$F$2:$G$25,2)+VLOOKUP(J11,[2]LSI!$H$2:$I$25,2)-12.1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201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198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 C5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43350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43350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199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198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1:J11"/>
    <mergeCell ref="C21:J21"/>
    <mergeCell ref="C22:J22"/>
    <mergeCell ref="H8:J8"/>
    <mergeCell ref="H9:J9"/>
    <mergeCell ref="H10:J10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00000000-0002-0000-0400-000004000000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194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43350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43350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200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197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195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6" t="s">
        <v>131</v>
      </c>
      <c r="D45" s="96"/>
      <c r="E45" s="96"/>
      <c r="F45" s="96"/>
      <c r="G45" s="96"/>
      <c r="H45" s="96"/>
      <c r="I45" s="96"/>
      <c r="J45" s="96"/>
      <c r="K45" s="5"/>
    </row>
    <row r="46" spans="1:11">
      <c r="A46" s="4"/>
      <c r="B46" s="55" t="s">
        <v>24</v>
      </c>
      <c r="C46" s="97" t="s">
        <v>132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/>
      <c r="C47" s="97"/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196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643DF9-43B3-4206-9156-B5A3D8E04F78}"/>
</file>

<file path=customXml/itemProps2.xml><?xml version="1.0" encoding="utf-8"?>
<ds:datastoreItem xmlns:ds="http://schemas.openxmlformats.org/officeDocument/2006/customXml" ds:itemID="{3131C03A-5F41-47A3-8A93-08458B5DBF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2018-06-13T22:44:07Z</cp:lastPrinted>
  <dcterms:created xsi:type="dcterms:W3CDTF">2017-07-10T05:27:40Z</dcterms:created>
  <dcterms:modified xsi:type="dcterms:W3CDTF">2018-09-07T00:48:48Z</dcterms:modified>
</cp:coreProperties>
</file>