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8\09 September\"/>
    </mc:Choice>
  </mc:AlternateContent>
  <xr:revisionPtr revIDLastSave="0" documentId="10_ncr:100000_{540E5D11-E403-45CE-AA76-307E3AFC5348}" xr6:coauthVersionLast="31" xr6:coauthVersionMax="31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79017"/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4" i="17" l="1"/>
  <c r="J5" i="10" l="1"/>
  <c r="D12" i="17" l="1"/>
  <c r="J5" i="17" l="1"/>
  <c r="D13" i="17" l="1"/>
  <c r="D14" i="17"/>
  <c r="G13" i="9" l="1"/>
  <c r="F13" i="9"/>
  <c r="E13" i="9"/>
  <c r="D13" i="9"/>
  <c r="G12" i="9"/>
  <c r="F12" i="9"/>
  <c r="E12" i="9"/>
  <c r="D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24" i="17"/>
  <c r="D18" i="9"/>
  <c r="E18" i="9"/>
  <c r="F18" i="9"/>
  <c r="G18" i="9"/>
  <c r="D26" i="1"/>
  <c r="D25" i="1"/>
  <c r="F25" i="1"/>
  <c r="F26" i="1"/>
  <c r="H26" i="1"/>
  <c r="H25" i="1"/>
  <c r="J25" i="1"/>
  <c r="J26" i="1"/>
  <c r="D24" i="4"/>
  <c r="D25" i="4"/>
  <c r="G25" i="1"/>
  <c r="G26" i="1"/>
  <c r="I25" i="1"/>
  <c r="I26" i="1"/>
  <c r="E26" i="1"/>
  <c r="E25" i="1"/>
</calcChain>
</file>

<file path=xl/sharedStrings.xml><?xml version="1.0" encoding="utf-8"?>
<sst xmlns="http://schemas.openxmlformats.org/spreadsheetml/2006/main" count="1117" uniqueCount="209">
  <si>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</si>
  <si>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</si>
  <si>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</si>
  <si>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</si>
  <si>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</si>
  <si>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</si>
  <si>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</si>
  <si>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</si>
  <si>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</si>
  <si>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</si>
  <si>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</si>
  <si>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</si>
  <si>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</si>
  <si>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</si>
  <si>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</si>
  <si>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</si>
  <si>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</si>
  <si>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</si>
  <si>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</si>
  <si>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</si>
  <si>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</si>
  <si>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</si>
  <si>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</si>
  <si>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</si>
  <si>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</si>
  <si>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</si>
  <si>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</si>
  <si>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</si>
  <si>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</si>
  <si>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</si>
  <si>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</si>
  <si>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</si>
  <si>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</si>
  <si>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</si>
  <si>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</si>
  <si>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</si>
  <si>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</si>
  <si>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</si>
  <si>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</si>
  <si>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</si>
  <si>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</si>
  <si>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</si>
  <si>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</si>
  <si>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</si>
  <si>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</si>
  <si>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</si>
  <si>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</si>
  <si>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</si>
  <si>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</si>
  <si>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</si>
  <si>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</si>
  <si>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</si>
  <si>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</si>
  <si>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</si>
  <si>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</si>
  <si>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</si>
  <si>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</si>
  <si>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</si>
  <si>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</si>
  <si>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</si>
  <si>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</si>
  <si>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</si>
  <si>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</si>
  <si>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</si>
  <si>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</si>
  <si>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</si>
  <si>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</si>
  <si>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</si>
  <si>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</si>
  <si>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</si>
  <si>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</si>
  <si>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</si>
  <si>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</si>
  <si>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</si>
  <si>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</si>
  <si>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</si>
  <si>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</si>
  <si>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</si>
  <si>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</si>
  <si>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</si>
  <si>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</si>
  <si>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</si>
  <si>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</si>
  <si>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</si>
  <si>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</si>
  <si>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</si>
  <si>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</si>
  <si>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</si>
  <si>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</si>
  <si>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</si>
  <si>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</si>
  <si>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</si>
  <si>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</si>
  <si>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</si>
  <si>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</si>
  <si>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</si>
  <si>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</si>
  <si>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</si>
  <si>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</si>
  <si>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</si>
  <si>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</si>
  <si>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</si>
  <si>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</si>
  <si>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</si>
  <si>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</si>
  <si>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</si>
  <si>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</si>
  <si>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</si>
  <si>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</si>
  <si>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</si>
  <si>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</si>
  <si>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</si>
  <si>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</si>
  <si>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</si>
  <si>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</si>
  <si>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</si>
  <si>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</si>
  <si>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</si>
  <si>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</si>
  <si>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</si>
  <si>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</si>
  <si>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</si>
  <si>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</si>
  <si>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</si>
  <si>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</si>
  <si>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</si>
  <si>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</si>
  <si>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</si>
  <si>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</si>
  <si>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</si>
  <si>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</si>
  <si>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</si>
  <si>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</si>
  <si>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</si>
  <si>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</si>
  <si>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</si>
  <si>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</si>
  <si>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</si>
  <si>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</si>
  <si>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</si>
  <si>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</si>
  <si>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</si>
  <si>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</si>
  <si>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</si>
  <si>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</si>
  <si>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</si>
  <si>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</si>
  <si>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</si>
  <si>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</si>
  <si>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</si>
  <si>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</si>
  <si>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</si>
  <si>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</si>
  <si>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</si>
  <si>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</si>
  <si>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</si>
  <si>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</si>
  <si>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>20170714ECO01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</si>
  <si>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</si>
  <si>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</si>
  <si>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</si>
  <si>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</si>
  <si>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</si>
  <si>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</si>
  <si>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</si>
  <si>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</si>
  <si>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</si>
  <si>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</si>
  <si>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</si>
  <si>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</si>
  <si>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</si>
  <si>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</si>
  <si>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</si>
  <si>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</si>
  <si>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</si>
  <si>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</si>
  <si>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</si>
  <si>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</si>
  <si>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</si>
  <si>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</si>
  <si>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</si>
  <si>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</si>
  <si>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</si>
  <si>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</si>
  <si>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</si>
  <si>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</si>
  <si>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</si>
  <si>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</si>
  <si>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</si>
  <si>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</si>
  <si>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</si>
  <si>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</si>
  <si>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</si>
  <si>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</si>
  <si>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</si>
  <si>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</si>
  <si>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</si>
  <si>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</si>
  <si>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</si>
  <si>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</si>
  <si>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</si>
  <si>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</si>
  <si>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</si>
  <si>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THINK WATER MANAWATU </t>
  </si>
  <si>
    <t>LEWIS SHAILER</t>
  </si>
  <si>
    <t>20180907SRT02</t>
  </si>
  <si>
    <t xml:space="preserve">The sample was slightly discoloured with some significant sediment </t>
  </si>
  <si>
    <t xml:space="preserve">The sample was clear  with some significant sediment </t>
  </si>
  <si>
    <t>The sample was clear discoloured with no significant sediment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</si>
</sst>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18</xdr:row>
      <xdr:rowOff>153865</xdr:rowOff>
    </xdr:from>
    <xdr:to>
      <xdr:col>1</xdr:col>
      <xdr:colOff>1033096</xdr:colOff>
      <xdr:row>20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46</xdr:row>
      <xdr:rowOff>153865</xdr:rowOff>
    </xdr:from>
    <xdr:to>
      <xdr:col>1</xdr:col>
      <xdr:colOff>1033096</xdr:colOff>
      <xdr:row>48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43357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43357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5"/>
      <c r="I8" s="96"/>
      <c r="J8" s="97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5"/>
      <c r="I9" s="96"/>
      <c r="J9" s="97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5"/>
      <c r="I10" s="96"/>
      <c r="J10" s="97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5"/>
      <c r="I11" s="96"/>
      <c r="J11" s="97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5" t="s">
        <v>156</v>
      </c>
      <c r="I12" s="96"/>
      <c r="J12" s="97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5" t="s">
        <v>156</v>
      </c>
      <c r="I13" s="96"/>
      <c r="J13" s="97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5" t="s">
        <v>156</v>
      </c>
      <c r="I14" s="96"/>
      <c r="J14" s="97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5"/>
      <c r="I15" s="96"/>
      <c r="J15" s="97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5"/>
      <c r="I16" s="96"/>
      <c r="J16" s="97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5"/>
      <c r="I17" s="96"/>
      <c r="J17" s="97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5" t="s">
        <v>68</v>
      </c>
      <c r="I18" s="96"/>
      <c r="J18" s="97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5"/>
      <c r="I19" s="96"/>
      <c r="J19" s="97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5"/>
      <c r="I20" s="96"/>
      <c r="J20" s="97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5" t="s">
        <v>156</v>
      </c>
      <c r="I21" s="96"/>
      <c r="J21" s="97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5"/>
      <c r="I22" s="96"/>
      <c r="J22" s="97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5"/>
      <c r="I23" s="96"/>
      <c r="J23" s="97"/>
      <c r="K23" s="5"/>
    </row>
    <row r="24" spans="1:11">
      <c r="A24" s="4"/>
      <c r="B24" s="10" t="s">
        <v>186</v>
      </c>
      <c r="C24" s="10" t="s">
        <v>187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5"/>
      <c r="I24" s="96"/>
      <c r="J24" s="97"/>
      <c r="K24" s="5"/>
    </row>
    <row r="25" spans="1:11">
      <c r="A25" s="4"/>
      <c r="B25" s="10" t="s">
        <v>186</v>
      </c>
      <c r="C25" s="10" t="s">
        <v>188</v>
      </c>
      <c r="D25" s="15"/>
      <c r="E25" s="11" t="s">
        <v>23</v>
      </c>
      <c r="F25" s="11" t="s">
        <v>23</v>
      </c>
      <c r="G25" s="11" t="s">
        <v>23</v>
      </c>
      <c r="H25" s="95"/>
      <c r="I25" s="96"/>
      <c r="J25" s="97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5"/>
      <c r="I26" s="96"/>
      <c r="J26" s="97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5"/>
      <c r="I27" s="96"/>
      <c r="J27" s="97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5"/>
      <c r="I28" s="96"/>
      <c r="J28" s="97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4" t="s">
        <v>168</v>
      </c>
      <c r="C31" s="94"/>
      <c r="K31" s="5"/>
    </row>
    <row r="32" spans="1:11">
      <c r="A32" s="4"/>
      <c r="B32" s="94" t="s">
        <v>145</v>
      </c>
      <c r="K32" s="5"/>
    </row>
    <row r="33" spans="1:11">
      <c r="A33" s="4"/>
      <c r="B33" s="94" t="s">
        <v>196</v>
      </c>
      <c r="K33" s="5"/>
    </row>
    <row r="34" spans="1:11">
      <c r="A34" s="4"/>
      <c r="B34" s="94" t="s">
        <v>151</v>
      </c>
      <c r="C34" s="94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8" t="s">
        <v>131</v>
      </c>
      <c r="D37" s="98"/>
      <c r="E37" s="98"/>
      <c r="F37" s="98"/>
      <c r="G37" s="98"/>
      <c r="H37" s="98"/>
      <c r="I37" s="98"/>
      <c r="J37" s="98"/>
      <c r="K37" s="5"/>
    </row>
    <row r="38" spans="1:11">
      <c r="A38" s="4"/>
      <c r="B38" s="55" t="s">
        <v>24</v>
      </c>
      <c r="C38" s="99" t="s">
        <v>132</v>
      </c>
      <c r="D38" s="98"/>
      <c r="E38" s="98"/>
      <c r="F38" s="98"/>
      <c r="G38" s="98"/>
      <c r="H38" s="98"/>
      <c r="I38" s="98"/>
      <c r="J38" s="98"/>
      <c r="K38" s="5"/>
    </row>
    <row r="39" spans="1:11">
      <c r="A39" s="4"/>
      <c r="B39" s="55"/>
      <c r="C39" s="99"/>
      <c r="D39" s="98"/>
      <c r="E39" s="98"/>
      <c r="F39" s="98"/>
      <c r="G39" s="98"/>
      <c r="H39" s="98"/>
      <c r="I39" s="98"/>
      <c r="J39" s="9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200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201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195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</mergeCells>
  <conditionalFormatting sqref="G8:G29">
    <cfRule type="cellIs" dxfId="27" priority="9" operator="equal">
      <formula>"Above MAV"</formula>
    </cfRule>
    <cfRule type="cellIs" dxfId="26" priority="10" operator="equal">
      <formula>"ALERT"</formula>
    </cfRule>
  </conditionalFormatting>
  <conditionalFormatting sqref="F24">
    <cfRule type="cellIs" dxfId="25" priority="7" operator="equal">
      <formula>"Above MAV"</formula>
    </cfRule>
    <cfRule type="cellIs" dxfId="24" priority="8" operator="equal">
      <formula>"ALERT"</formula>
    </cfRule>
  </conditionalFormatting>
  <conditionalFormatting sqref="E24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E25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F25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B34" sqref="B3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189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43357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43357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5"/>
      <c r="I8" s="96"/>
      <c r="J8" s="97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5"/>
      <c r="I9" s="96"/>
      <c r="J9" s="97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5"/>
      <c r="I10" s="96"/>
      <c r="J10" s="97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5" t="s">
        <v>156</v>
      </c>
      <c r="I11" s="96"/>
      <c r="J11" s="97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5" t="s">
        <v>156</v>
      </c>
      <c r="I12" s="96"/>
      <c r="J12" s="97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5"/>
      <c r="I13" s="96"/>
      <c r="J13" s="97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5"/>
      <c r="I14" s="96"/>
      <c r="J14" s="97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5" t="s">
        <v>68</v>
      </c>
      <c r="I15" s="96"/>
      <c r="J15" s="97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5" t="s">
        <v>156</v>
      </c>
      <c r="I16" s="96"/>
      <c r="J16" s="97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5"/>
      <c r="I17" s="96"/>
      <c r="J17" s="97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5"/>
      <c r="I18" s="96"/>
      <c r="J18" s="97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168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196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8" t="s">
        <v>131</v>
      </c>
      <c r="D28" s="98"/>
      <c r="E28" s="98"/>
      <c r="F28" s="98"/>
      <c r="G28" s="98"/>
      <c r="H28" s="98"/>
      <c r="I28" s="98"/>
      <c r="J28" s="98"/>
      <c r="K28" s="5"/>
    </row>
    <row r="29" spans="1:11">
      <c r="A29" s="4"/>
      <c r="B29" s="55" t="s">
        <v>24</v>
      </c>
      <c r="C29" s="99" t="s">
        <v>132</v>
      </c>
      <c r="D29" s="98"/>
      <c r="E29" s="98"/>
      <c r="F29" s="98"/>
      <c r="G29" s="98"/>
      <c r="H29" s="98"/>
      <c r="I29" s="98"/>
      <c r="J29" s="98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200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201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197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C28:J28"/>
    <mergeCell ref="C29:J29"/>
    <mergeCell ref="H18:J18"/>
    <mergeCell ref="H16:J16"/>
    <mergeCell ref="H17:J17"/>
    <mergeCell ref="H13:J13"/>
    <mergeCell ref="H14:J14"/>
    <mergeCell ref="H15:J15"/>
    <mergeCell ref="G7:J7"/>
    <mergeCell ref="H8:J8"/>
    <mergeCell ref="H10:J10"/>
    <mergeCell ref="H9:J9"/>
    <mergeCell ref="H11:J11"/>
    <mergeCell ref="H12:J12"/>
  </mergeCells>
  <conditionalFormatting sqref="G8 G10 G13:G19">
    <cfRule type="cellIs" dxfId="17" priority="5" operator="equal">
      <formula>"Above MAV"</formula>
    </cfRule>
    <cfRule type="cellIs" dxfId="16" priority="6" operator="equal">
      <formula>"ALERT"</formula>
    </cfRule>
  </conditionalFormatting>
  <conditionalFormatting sqref="G9">
    <cfRule type="cellIs" dxfId="15" priority="3" operator="equal">
      <formula>"Above MAV"</formula>
    </cfRule>
    <cfRule type="cellIs" dxfId="14" priority="4" operator="equal">
      <formula>"ALERT"</formula>
    </cfRule>
  </conditionalFormatting>
  <conditionalFormatting sqref="G11:G12">
    <cfRule type="cellIs" dxfId="13" priority="1" operator="equal">
      <formula>"Above MAV"</formula>
    </cfRule>
    <cfRule type="cellIs" dxfId="12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9"/>
  <sheetViews>
    <sheetView tabSelected="1" view="pageLayout" topLeftCell="A4" zoomScale="130" zoomScaleNormal="110" zoomScalePageLayoutView="130" workbookViewId="0">
      <selection activeCell="E32" sqref="E3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'[1]R-ALL'!J1</f>
        <v>Rev3.0</v>
      </c>
    </row>
    <row r="2" spans="1:11">
      <c r="J2" s="13"/>
    </row>
    <row r="3" spans="1:11">
      <c r="B3" s="1" t="s">
        <v>203</v>
      </c>
      <c r="F3" s="8"/>
      <c r="G3" s="8"/>
      <c r="H3" s="9" t="s">
        <v>154</v>
      </c>
      <c r="J3" s="69" t="s">
        <v>205</v>
      </c>
    </row>
    <row r="4" spans="1:11" ht="15.75">
      <c r="B4" s="3" t="s">
        <v>204</v>
      </c>
      <c r="F4" s="8"/>
      <c r="G4" s="8"/>
      <c r="H4" s="9" t="s">
        <v>56</v>
      </c>
      <c r="J4" s="70">
        <v>43350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43357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68"/>
      <c r="I7" s="68"/>
      <c r="J7" s="68"/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8"/>
      <c r="I8" s="8"/>
      <c r="J8" s="8"/>
      <c r="K8" s="5"/>
    </row>
    <row r="9" spans="1:11">
      <c r="A9" s="4"/>
      <c r="B9" s="10" t="s">
        <v>3</v>
      </c>
      <c r="C9" s="11" t="s">
        <v>23</v>
      </c>
      <c r="D9" s="14">
        <v>7.3</v>
      </c>
      <c r="E9" s="14">
        <v>7.2</v>
      </c>
      <c r="F9" s="14">
        <v>7.3</v>
      </c>
      <c r="G9" s="14">
        <v>7.1</v>
      </c>
      <c r="H9" s="5"/>
    </row>
    <row r="10" spans="1:11">
      <c r="A10" s="4"/>
      <c r="B10" s="10" t="s">
        <v>5</v>
      </c>
      <c r="C10" s="10" t="s">
        <v>52</v>
      </c>
      <c r="D10" s="11">
        <v>310</v>
      </c>
      <c r="E10" s="11">
        <v>320</v>
      </c>
      <c r="F10" s="11">
        <v>300</v>
      </c>
      <c r="G10" s="11">
        <v>135</v>
      </c>
      <c r="H10" s="5"/>
    </row>
    <row r="11" spans="1:11">
      <c r="A11" s="4"/>
      <c r="B11" s="10" t="s">
        <v>6</v>
      </c>
      <c r="C11" s="10" t="s">
        <v>52</v>
      </c>
      <c r="D11" s="11">
        <v>135</v>
      </c>
      <c r="E11" s="11">
        <v>195</v>
      </c>
      <c r="F11" s="11">
        <v>5</v>
      </c>
      <c r="G11" s="11">
        <v>5</v>
      </c>
      <c r="H11" s="5"/>
    </row>
    <row r="12" spans="1:11">
      <c r="A12" s="4"/>
      <c r="B12" s="10" t="s">
        <v>14</v>
      </c>
      <c r="C12" s="10" t="s">
        <v>53</v>
      </c>
      <c r="D12" s="15">
        <f>2*(D10-(5*10^(D9-10)))/(1+(0.94*10^(D9-10)))*10^(6-D9)</f>
        <v>31.014439459154509</v>
      </c>
      <c r="E12" s="15">
        <f t="shared" ref="E12:G12" si="0">2*(E10-(5*10^(E9-10)))/(1+(0.94*10^(E9-10)))*10^(6-E9)</f>
        <v>40.320201027333063</v>
      </c>
      <c r="F12" s="15">
        <f t="shared" si="0"/>
        <v>30.013941472473253</v>
      </c>
      <c r="G12" s="15">
        <f t="shared" si="0"/>
        <v>21.420513518481645</v>
      </c>
      <c r="H12" s="5"/>
    </row>
    <row r="13" spans="1:11">
      <c r="A13" s="4"/>
      <c r="B13" s="10" t="s">
        <v>17</v>
      </c>
      <c r="C13" s="11" t="s">
        <v>23</v>
      </c>
      <c r="D13" s="14">
        <f>+D9+0.5+VLOOKUP(D10,[1]LSI!$F$2:$G$25,2)+VLOOKUP(D11,[1]LSI!$H$2:$I$25,2)-12.1</f>
        <v>-9.9999999999999645E-2</v>
      </c>
      <c r="E13" s="14">
        <f>+E9+0.5+VLOOKUP(E10,[1]LSI!$F$2:$G$25,2)+VLOOKUP(E11,[1]LSI!$H$2:$I$25,2)-12.1</f>
        <v>-9.9999999999999645E-2</v>
      </c>
      <c r="F13" s="14">
        <f>+F9+0.5+VLOOKUP(F10,[1]LSI!$F$2:$G$25,2)+VLOOKUP(F11,[1]LSI!$H$2:$I$25,2)-12.1</f>
        <v>-1.5</v>
      </c>
      <c r="G13" s="14">
        <f>+G9+0.5+VLOOKUP(G10,[1]LSI!$F$2:$G$25,2)+VLOOKUP(G11,[1]LSI!$H$2:$I$25,2)-12.1</f>
        <v>-2.1000000000000014</v>
      </c>
      <c r="H13" s="5"/>
    </row>
    <row r="14" spans="1:11">
      <c r="A14" s="4"/>
      <c r="B14" s="10" t="s">
        <v>10</v>
      </c>
      <c r="C14" s="10" t="s">
        <v>24</v>
      </c>
      <c r="D14" s="11">
        <v>1.66</v>
      </c>
      <c r="E14" s="11">
        <v>1.66</v>
      </c>
      <c r="F14" s="11">
        <v>0.45</v>
      </c>
      <c r="G14" s="11">
        <v>0.16</v>
      </c>
      <c r="H14" s="5"/>
    </row>
    <row r="15" spans="1:11">
      <c r="A15" s="4"/>
      <c r="B15" s="10" t="s">
        <v>11</v>
      </c>
      <c r="C15" s="10" t="s">
        <v>24</v>
      </c>
      <c r="D15" s="11">
        <v>0.2</v>
      </c>
      <c r="E15" s="11">
        <v>0.2</v>
      </c>
      <c r="F15" s="11" t="s">
        <v>40</v>
      </c>
      <c r="G15" s="11" t="s">
        <v>40</v>
      </c>
      <c r="H15" s="5"/>
    </row>
    <row r="16" spans="1:11">
      <c r="A16" s="4"/>
      <c r="B16" s="10" t="s">
        <v>4</v>
      </c>
      <c r="C16" s="10" t="s">
        <v>24</v>
      </c>
      <c r="D16" s="11">
        <v>460</v>
      </c>
      <c r="E16" s="11">
        <v>470</v>
      </c>
      <c r="F16" s="11">
        <v>460</v>
      </c>
      <c r="G16" s="11">
        <v>540</v>
      </c>
      <c r="H16" s="82"/>
      <c r="I16" s="82"/>
      <c r="J16" s="82"/>
      <c r="K16" s="5"/>
    </row>
    <row r="17" spans="1:11">
      <c r="A17" s="4"/>
      <c r="B17" s="10" t="s">
        <v>15</v>
      </c>
      <c r="C17" s="10" t="s">
        <v>24</v>
      </c>
      <c r="D17" s="11">
        <v>31</v>
      </c>
      <c r="E17" s="11">
        <v>21</v>
      </c>
      <c r="F17" s="11">
        <v>36</v>
      </c>
      <c r="G17" s="11">
        <v>195</v>
      </c>
      <c r="H17" s="8"/>
      <c r="I17" s="8"/>
      <c r="J17" s="8"/>
      <c r="K17" s="5"/>
    </row>
    <row r="18" spans="1:11">
      <c r="A18" s="4"/>
      <c r="B18" s="10" t="s">
        <v>186</v>
      </c>
      <c r="C18" s="10" t="s">
        <v>187</v>
      </c>
      <c r="D18" s="14">
        <f t="shared" ref="D18:G18" si="1">D19/10</f>
        <v>65.5</v>
      </c>
      <c r="E18" s="14">
        <f t="shared" si="1"/>
        <v>66.400000000000006</v>
      </c>
      <c r="F18" s="14">
        <f t="shared" si="1"/>
        <v>64.8</v>
      </c>
      <c r="G18" s="14">
        <f t="shared" si="1"/>
        <v>76</v>
      </c>
      <c r="H18" s="8"/>
      <c r="I18" s="8"/>
      <c r="J18" s="8"/>
      <c r="K18" s="5"/>
    </row>
    <row r="19" spans="1:11">
      <c r="A19" s="4"/>
      <c r="B19" s="10" t="s">
        <v>186</v>
      </c>
      <c r="C19" s="10" t="s">
        <v>188</v>
      </c>
      <c r="D19" s="15">
        <v>655</v>
      </c>
      <c r="E19" s="15">
        <v>664</v>
      </c>
      <c r="F19" s="15">
        <v>648</v>
      </c>
      <c r="G19" s="15">
        <v>760</v>
      </c>
      <c r="H19" s="8"/>
      <c r="I19" s="8"/>
      <c r="J19" s="8"/>
      <c r="K19" s="5"/>
    </row>
    <row r="20" spans="1:11">
      <c r="A20" s="4"/>
      <c r="B20" s="10" t="s">
        <v>18</v>
      </c>
      <c r="C20" s="10" t="s">
        <v>25</v>
      </c>
      <c r="D20" s="14">
        <v>12.53</v>
      </c>
      <c r="E20" s="14">
        <v>15.38</v>
      </c>
      <c r="F20" s="14" t="s">
        <v>38</v>
      </c>
      <c r="G20" s="14" t="s">
        <v>38</v>
      </c>
      <c r="H20" s="8"/>
      <c r="I20" s="8"/>
      <c r="J20" s="8"/>
      <c r="K20" s="5"/>
    </row>
    <row r="21" spans="1:11">
      <c r="A21" s="4"/>
      <c r="B21" s="10" t="s">
        <v>166</v>
      </c>
      <c r="C21" s="10" t="s">
        <v>167</v>
      </c>
      <c r="D21" s="11" t="s">
        <v>38</v>
      </c>
      <c r="E21" s="11" t="s">
        <v>38</v>
      </c>
      <c r="F21" s="11" t="s">
        <v>38</v>
      </c>
      <c r="G21" s="11" t="s">
        <v>38</v>
      </c>
      <c r="H21" s="8"/>
      <c r="I21" s="8"/>
      <c r="J21" s="8"/>
      <c r="K21" s="5"/>
    </row>
    <row r="22" spans="1:11">
      <c r="A22" s="4"/>
      <c r="B22" s="10" t="s">
        <v>19</v>
      </c>
      <c r="C22" s="10" t="s">
        <v>55</v>
      </c>
      <c r="D22" s="14">
        <v>56.9</v>
      </c>
      <c r="E22" s="14">
        <v>56.6</v>
      </c>
      <c r="F22" s="14">
        <v>42.6</v>
      </c>
      <c r="G22" s="14">
        <v>91.2</v>
      </c>
      <c r="H22" s="8"/>
      <c r="I22" s="8"/>
      <c r="J22" s="8"/>
      <c r="K22" s="5"/>
    </row>
    <row r="23" spans="1:11">
      <c r="A23" s="4"/>
      <c r="B23" s="66"/>
      <c r="C23" s="66"/>
      <c r="D23" s="68"/>
      <c r="E23" s="68"/>
      <c r="F23" s="68"/>
      <c r="G23" s="68"/>
      <c r="H23" s="5"/>
      <c r="I23" s="5"/>
      <c r="J23" s="5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5"/>
      <c r="I24" s="5"/>
      <c r="J24" s="5"/>
      <c r="K24" s="5"/>
    </row>
    <row r="25" spans="1:11">
      <c r="A25" s="4"/>
      <c r="B25" s="10" t="s">
        <v>45</v>
      </c>
      <c r="C25" s="57" t="s">
        <v>206</v>
      </c>
      <c r="D25" s="58"/>
      <c r="E25" s="58"/>
      <c r="F25" s="58"/>
      <c r="G25" s="58"/>
      <c r="H25" s="5"/>
      <c r="I25" s="5"/>
      <c r="J25" s="5"/>
      <c r="K25" s="5"/>
    </row>
    <row r="26" spans="1:11">
      <c r="A26" s="4"/>
      <c r="B26" s="10" t="s">
        <v>46</v>
      </c>
      <c r="C26" s="57" t="s">
        <v>206</v>
      </c>
      <c r="D26" s="60"/>
      <c r="E26" s="58"/>
      <c r="F26" s="58"/>
      <c r="G26" s="58"/>
      <c r="H26" s="5"/>
      <c r="I26" s="5"/>
      <c r="J26" s="5"/>
      <c r="K26" s="5"/>
    </row>
    <row r="27" spans="1:11">
      <c r="A27" s="4"/>
      <c r="B27" s="10" t="s">
        <v>47</v>
      </c>
      <c r="C27" s="57" t="s">
        <v>207</v>
      </c>
      <c r="D27" s="58"/>
      <c r="E27" s="58"/>
      <c r="F27" s="58"/>
      <c r="G27" s="58"/>
      <c r="H27" s="5"/>
      <c r="I27" s="5"/>
      <c r="J27" s="5"/>
      <c r="K27" s="5"/>
    </row>
    <row r="28" spans="1:11">
      <c r="A28" s="4"/>
      <c r="B28" s="10" t="s">
        <v>48</v>
      </c>
      <c r="C28" s="57" t="s">
        <v>208</v>
      </c>
      <c r="D28" s="58"/>
      <c r="E28" s="58"/>
      <c r="F28" s="58"/>
      <c r="G28" s="58"/>
      <c r="H28" s="5"/>
      <c r="I28" s="5"/>
      <c r="J28" s="5"/>
      <c r="K28" s="5"/>
    </row>
    <row r="29" spans="1:11">
      <c r="A29" s="4"/>
      <c r="B29" s="66"/>
      <c r="C29" s="82"/>
      <c r="D29" s="82"/>
      <c r="E29" s="82"/>
      <c r="F29" s="82"/>
      <c r="G29" s="82"/>
      <c r="H29" s="5"/>
      <c r="I29" s="5"/>
      <c r="J29" s="5"/>
      <c r="K29" s="5"/>
    </row>
    <row r="30" spans="1:11">
      <c r="A30" s="4"/>
      <c r="B30" s="55"/>
      <c r="C30" s="8"/>
      <c r="D30" s="8"/>
      <c r="E30" s="8"/>
      <c r="F30" s="8"/>
      <c r="G30" s="8"/>
      <c r="H30" s="5"/>
      <c r="I30" s="5"/>
      <c r="J30" s="5"/>
      <c r="K30" s="5"/>
    </row>
    <row r="31" spans="1:11">
      <c r="A31" s="4"/>
      <c r="B31" s="4"/>
      <c r="C31" s="8"/>
      <c r="D31" s="8"/>
      <c r="E31" s="8"/>
      <c r="F31" s="8"/>
      <c r="G31" s="8"/>
      <c r="H31" s="5"/>
      <c r="I31" s="5"/>
      <c r="J31" s="5"/>
      <c r="K31" s="5"/>
    </row>
    <row r="32" spans="1:11">
      <c r="A32" s="4"/>
      <c r="B32" s="4"/>
      <c r="C32" s="8"/>
      <c r="D32" s="8"/>
      <c r="E32" s="8"/>
      <c r="F32" s="8"/>
      <c r="G32" s="8"/>
      <c r="H32" s="5"/>
      <c r="I32" s="5"/>
      <c r="J32" s="5"/>
      <c r="K32" s="5"/>
    </row>
    <row r="33" spans="1:11">
      <c r="A33" s="4"/>
      <c r="B33" s="4" t="s">
        <v>200</v>
      </c>
      <c r="C33" s="8"/>
      <c r="D33" s="8"/>
      <c r="E33" s="8"/>
      <c r="F33" s="8"/>
      <c r="G33" s="8"/>
      <c r="H33" s="5"/>
      <c r="I33" s="5"/>
      <c r="J33" s="5"/>
      <c r="K33" s="5"/>
    </row>
    <row r="34" spans="1:11">
      <c r="A34" s="4"/>
      <c r="B34" s="4" t="s">
        <v>152</v>
      </c>
      <c r="C34" s="8"/>
      <c r="D34" s="8"/>
      <c r="E34" s="8"/>
      <c r="F34" s="8"/>
      <c r="G34" s="8"/>
      <c r="H34" s="5"/>
      <c r="I34" s="5"/>
      <c r="J34" s="5"/>
      <c r="K34" s="5"/>
    </row>
    <row r="35" spans="1:11">
      <c r="A35" s="4"/>
      <c r="B35" s="12" t="s">
        <v>197</v>
      </c>
      <c r="C35" s="8"/>
      <c r="D35" s="8"/>
      <c r="E35" s="8"/>
      <c r="F35" s="8"/>
      <c r="G35" s="8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4"/>
      <c r="I55" s="4"/>
      <c r="J55" s="4"/>
      <c r="K55" s="5"/>
    </row>
    <row r="56" spans="1:11">
      <c r="A56" s="4"/>
      <c r="B56" s="5"/>
      <c r="C56" s="5"/>
      <c r="D56" s="5"/>
      <c r="E56" s="5"/>
      <c r="F56" s="5"/>
      <c r="G56" s="5"/>
      <c r="H56" s="4"/>
      <c r="I56" s="4"/>
      <c r="J56" s="4"/>
      <c r="K56" s="5"/>
    </row>
    <row r="57" spans="1:11">
      <c r="A57" s="4"/>
      <c r="B57" s="5"/>
      <c r="C57" s="5"/>
      <c r="D57" s="5"/>
      <c r="E57" s="5"/>
      <c r="F57" s="5"/>
      <c r="G57" s="5"/>
      <c r="H57" s="4"/>
      <c r="I57" s="4"/>
      <c r="J57" s="4"/>
      <c r="K57" s="5"/>
    </row>
    <row r="58" spans="1:11">
      <c r="A58" s="4"/>
      <c r="B58" s="5"/>
      <c r="C58" s="5"/>
      <c r="D58" s="5"/>
      <c r="E58" s="5"/>
      <c r="F58" s="5"/>
      <c r="G58" s="5"/>
      <c r="H58" s="4"/>
      <c r="I58" s="4"/>
      <c r="J58" s="4"/>
      <c r="K58" s="5"/>
    </row>
    <row r="59" spans="1:11">
      <c r="A59" s="4"/>
      <c r="B59" s="5"/>
      <c r="C59" s="5"/>
      <c r="D59" s="5"/>
      <c r="E59" s="5"/>
      <c r="F59" s="5"/>
      <c r="G59" s="5"/>
      <c r="H59" s="4"/>
      <c r="I59" s="4"/>
      <c r="J59" s="4"/>
      <c r="K59" s="5"/>
    </row>
    <row r="60" spans="1:11">
      <c r="A60" s="4"/>
      <c r="B60" s="5"/>
      <c r="C60" s="5"/>
      <c r="D60" s="5"/>
      <c r="E60" s="5"/>
      <c r="F60" s="5"/>
      <c r="G60" s="5"/>
      <c r="H60" s="4"/>
      <c r="I60" s="4"/>
      <c r="J60" s="4"/>
      <c r="K60" s="5"/>
    </row>
    <row r="61" spans="1:11">
      <c r="A61" s="4"/>
      <c r="B61" s="5"/>
      <c r="C61" s="5"/>
      <c r="D61" s="5"/>
      <c r="E61" s="5"/>
      <c r="F61" s="5"/>
      <c r="G61" s="5"/>
      <c r="H61" s="4"/>
      <c r="I61" s="4"/>
      <c r="J61" s="4"/>
      <c r="K61" s="5"/>
    </row>
    <row r="62" spans="1:11">
      <c r="A62" s="4"/>
      <c r="B62" s="5"/>
      <c r="C62" s="5"/>
      <c r="D62" s="5"/>
      <c r="E62" s="5"/>
      <c r="F62" s="5"/>
      <c r="G62" s="5"/>
      <c r="H62" s="4"/>
      <c r="I62" s="4"/>
      <c r="J62" s="4"/>
      <c r="K62" s="5"/>
    </row>
    <row r="63" spans="1:11">
      <c r="A63" s="4"/>
      <c r="B63" s="5"/>
      <c r="C63" s="5"/>
      <c r="D63" s="5"/>
      <c r="E63" s="5"/>
      <c r="F63" s="5"/>
      <c r="G63" s="5"/>
      <c r="H63" s="4"/>
      <c r="I63" s="4"/>
      <c r="J63" s="4"/>
      <c r="K63" s="5"/>
    </row>
    <row r="64" spans="1:11">
      <c r="A64" s="4"/>
      <c r="B64" s="5"/>
      <c r="C64" s="5"/>
      <c r="D64" s="5"/>
      <c r="E64" s="5"/>
      <c r="F64" s="5"/>
      <c r="G64" s="5"/>
      <c r="H64" s="4"/>
      <c r="I64" s="4"/>
      <c r="J64" s="4"/>
      <c r="K64" s="5"/>
    </row>
    <row r="65" spans="1:11">
      <c r="A65" s="4"/>
      <c r="B65" s="5"/>
      <c r="C65" s="5"/>
      <c r="D65" s="5"/>
      <c r="E65" s="5"/>
      <c r="F65" s="5"/>
      <c r="G65" s="5"/>
      <c r="H65" s="4"/>
      <c r="I65" s="4"/>
      <c r="J65" s="4"/>
      <c r="K65" s="5"/>
    </row>
    <row r="66" spans="1:11">
      <c r="A66" s="4"/>
      <c r="B66" s="5"/>
      <c r="C66" s="5"/>
      <c r="D66" s="5"/>
      <c r="E66" s="5"/>
      <c r="F66" s="5"/>
      <c r="G66" s="5"/>
      <c r="H66" s="4"/>
      <c r="I66" s="4"/>
      <c r="J66" s="4"/>
      <c r="K66" s="5"/>
    </row>
    <row r="67" spans="1:11">
      <c r="A67" s="4"/>
      <c r="B67" s="5"/>
      <c r="C67" s="5"/>
      <c r="D67" s="5"/>
      <c r="E67" s="5"/>
      <c r="F67" s="5"/>
      <c r="G67" s="5"/>
      <c r="H67" s="4"/>
      <c r="I67" s="4"/>
      <c r="J67" s="4"/>
      <c r="K67" s="5"/>
    </row>
    <row r="68" spans="1:11">
      <c r="A68" s="4"/>
      <c r="B68" s="5"/>
      <c r="C68" s="5"/>
      <c r="D68" s="5"/>
      <c r="E68" s="5"/>
      <c r="F68" s="5"/>
      <c r="G68" s="5"/>
      <c r="H68" s="4"/>
      <c r="I68" s="4"/>
      <c r="J68" s="4"/>
      <c r="K68" s="5"/>
    </row>
    <row r="69" spans="1:11">
      <c r="A69" s="4"/>
      <c r="B69" s="5"/>
      <c r="C69" s="5"/>
      <c r="D69" s="5"/>
      <c r="E69" s="5"/>
      <c r="F69" s="5"/>
      <c r="G69" s="5"/>
      <c r="H69" s="4"/>
      <c r="I69" s="4"/>
      <c r="J69" s="4"/>
      <c r="K69" s="5"/>
    </row>
    <row r="70" spans="1:11">
      <c r="A70" s="4"/>
      <c r="B70" s="5"/>
      <c r="C70" s="5"/>
      <c r="D70" s="5"/>
      <c r="E70" s="5"/>
      <c r="F70" s="5"/>
      <c r="G70" s="5"/>
      <c r="H70" s="4"/>
      <c r="I70" s="4"/>
      <c r="J70" s="4"/>
      <c r="K70" s="5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K104" s="4"/>
    </row>
    <row r="105" spans="1:11">
      <c r="A105" s="4"/>
      <c r="B105" s="4"/>
      <c r="C105" s="4"/>
      <c r="D105" s="4"/>
      <c r="E105" s="4"/>
      <c r="F105" s="4"/>
      <c r="G105" s="4"/>
      <c r="K105" s="4"/>
    </row>
    <row r="106" spans="1:11">
      <c r="A106" s="4"/>
      <c r="B106" s="4"/>
      <c r="C106" s="4"/>
      <c r="D106" s="4"/>
      <c r="E106" s="4"/>
      <c r="F106" s="4"/>
      <c r="G106" s="4"/>
      <c r="K106" s="4"/>
    </row>
    <row r="107" spans="1:11">
      <c r="A107" s="4"/>
      <c r="B107" s="4"/>
      <c r="C107" s="4"/>
      <c r="D107" s="4"/>
      <c r="E107" s="4"/>
      <c r="F107" s="4"/>
      <c r="G107" s="4"/>
      <c r="K107" s="4"/>
    </row>
    <row r="108" spans="1:11">
      <c r="A108" s="4"/>
      <c r="B108" s="4"/>
      <c r="C108" s="4"/>
      <c r="D108" s="4"/>
      <c r="E108" s="4"/>
      <c r="F108" s="4"/>
      <c r="G108" s="4"/>
      <c r="K108" s="4"/>
    </row>
    <row r="109" spans="1:11">
      <c r="A109" s="4"/>
      <c r="B109" s="4"/>
      <c r="C109" s="4"/>
      <c r="D109" s="4"/>
      <c r="E109" s="4"/>
      <c r="F109" s="4"/>
      <c r="G109" s="4"/>
      <c r="K109" s="4"/>
    </row>
    <row r="110" spans="1:11">
      <c r="A110" s="4"/>
      <c r="B110" s="4"/>
      <c r="C110" s="4"/>
      <c r="D110" s="4"/>
      <c r="E110" s="4"/>
      <c r="F110" s="4"/>
      <c r="G110" s="4"/>
      <c r="K110" s="4"/>
    </row>
    <row r="111" spans="1:11">
      <c r="A111" s="4"/>
      <c r="B111" s="4"/>
      <c r="C111" s="4"/>
      <c r="D111" s="4"/>
      <c r="E111" s="4"/>
      <c r="F111" s="4"/>
      <c r="G111" s="4"/>
      <c r="K111" s="4"/>
    </row>
    <row r="112" spans="1:11">
      <c r="A112" s="4"/>
      <c r="B112" s="4"/>
      <c r="C112" s="4"/>
      <c r="D112" s="4"/>
      <c r="E112" s="4"/>
      <c r="F112" s="4"/>
      <c r="G112" s="4"/>
      <c r="K112" s="4"/>
    </row>
    <row r="113" spans="1:11">
      <c r="A113" s="4"/>
      <c r="B113" s="4"/>
      <c r="C113" s="4"/>
      <c r="D113" s="4"/>
      <c r="E113" s="4"/>
      <c r="F113" s="4"/>
      <c r="G113" s="4"/>
      <c r="K113" s="4"/>
    </row>
    <row r="114" spans="1:11">
      <c r="A114" s="4"/>
      <c r="B114" s="4"/>
      <c r="C114" s="4"/>
      <c r="D114" s="4"/>
      <c r="E114" s="4"/>
      <c r="F114" s="4"/>
      <c r="G114" s="4"/>
      <c r="K114" s="4"/>
    </row>
    <row r="115" spans="1:11">
      <c r="A115" s="4"/>
      <c r="B115" s="4"/>
      <c r="C115" s="4"/>
      <c r="D115" s="4"/>
      <c r="E115" s="4"/>
      <c r="F115" s="4"/>
      <c r="G115" s="4"/>
      <c r="K115" s="4"/>
    </row>
    <row r="116" spans="1:11">
      <c r="A116" s="4"/>
      <c r="B116" s="4"/>
      <c r="C116" s="4"/>
      <c r="D116" s="4"/>
      <c r="E116" s="4"/>
      <c r="F116" s="4"/>
      <c r="G116" s="4"/>
      <c r="K116" s="4"/>
    </row>
    <row r="117" spans="1:11">
      <c r="A117" s="4"/>
      <c r="B117" s="4"/>
      <c r="C117" s="4"/>
      <c r="D117" s="4"/>
      <c r="E117" s="4"/>
      <c r="F117" s="4"/>
      <c r="G117" s="4"/>
      <c r="K117" s="4"/>
    </row>
    <row r="118" spans="1:11">
      <c r="A118" s="4"/>
      <c r="B118" s="4"/>
      <c r="C118" s="4"/>
      <c r="D118" s="4"/>
      <c r="E118" s="4"/>
      <c r="F118" s="4"/>
      <c r="G118" s="4"/>
      <c r="K118" s="4"/>
    </row>
    <row r="119" spans="1:11">
      <c r="A119" s="4"/>
      <c r="B119" s="4"/>
      <c r="C119" s="4"/>
      <c r="D119" s="4"/>
      <c r="E119" s="4"/>
      <c r="F119" s="4"/>
      <c r="G119" s="4"/>
      <c r="K119" s="4"/>
    </row>
  </sheetData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 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zoomScale="130" zoomScaleNormal="110" zoomScalePageLayoutView="130" workbookViewId="0">
      <selection activeCell="E50" sqref="E50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'[2]R-ALL'!J1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202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43357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43357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163</v>
      </c>
      <c r="I8" s="72" t="s">
        <v>164</v>
      </c>
      <c r="J8" s="72" t="s">
        <v>165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+D9+0.5+VLOOKUP(D10,[2]LSI!$F$2:$G$25,2)+VLOOKUP(D11,[2]LSI!$H$2:$I$25,2)-12.1</f>
        <v>#N/A</v>
      </c>
      <c r="E15" s="14" t="e">
        <f>+E9+0.5+VLOOKUP(E10,[2]LSI!$F$2:$G$25,2)+VLOOKUP(E11,[2]LSI!$H$2:$I$25,2)-12.1</f>
        <v>#N/A</v>
      </c>
      <c r="F15" s="14" t="e">
        <f>+F9+0.5+VLOOKUP(F10,[2]LSI!$F$2:$G$25,2)+VLOOKUP(F11,[2]LSI!$H$2:$I$25,2)-12.1</f>
        <v>#N/A</v>
      </c>
      <c r="G15" s="14" t="e">
        <f>+G9+0.5+VLOOKUP(G10,[2]LSI!$F$2:$G$25,2)+VLOOKUP(G11,[2]LSI!$H$2:$I$25,2)-12.1</f>
        <v>#N/A</v>
      </c>
      <c r="H15" s="14" t="e">
        <f>+H9+0.5+VLOOKUP(H10,[2]LSI!$F$2:$G$25,2)+VLOOKUP(H11,[2]LSI!$H$2:$I$25,2)-12.1</f>
        <v>#N/A</v>
      </c>
      <c r="I15" s="14" t="e">
        <f>+I9+0.5+VLOOKUP(I10,[2]LSI!$F$2:$G$25,2)+VLOOKUP(I11,[2]LSI!$H$2:$I$25,2)-12.1</f>
        <v>#N/A</v>
      </c>
      <c r="J15" s="14" t="e">
        <f>+J9+0.5+VLOOKUP(J10,[2]LSI!$F$2:$G$25,2)+VLOOKUP(J11,[2]LSI!$H$2:$I$25,2)-12.1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186</v>
      </c>
      <c r="C25" s="10" t="s">
        <v>187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186</v>
      </c>
      <c r="C26" s="10" t="s">
        <v>188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200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201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197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disablePrompts="1"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D35:J36</xm:sqref>
        </x14:dataValidation>
        <x14:dataValidation type="list" allowBlank="1" showInputMessage="1" showErrorMessage="1" xr:uid="{F5E060C1-A1BB-4385-9E8A-F05BF89E61B4}">
          <x14:formula1>
            <xm:f>'P:\AA - Team File\Analysis\2018\08 August\[R20180823ECO01 KUMEU PLUMBING - BARFOOT &amp; THOMPSOM.xlsx]Data'!#REF!</xm:f>
          </x14:formula1>
          <xm:sqref>C7 C5</xm:sqref>
        </x14:dataValidation>
        <x14:dataValidation type="list" allowBlank="1" showInputMessage="1" showErrorMessage="1" xr:uid="{6FE2BEF3-1E06-4E11-B142-DB65B9E291B8}">
          <x14:formula1>
            <xm:f>'P:\AA - Team File\Analysis\2018\08 August\[R20180823ECO01 KUMEU PLUMBING - BARFOOT &amp; THOMPSOM.xlsx]Data'!#REF!</xm:f>
          </x14:formula1>
          <xm:sqref>D33:J34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9"/>
  <sheetViews>
    <sheetView view="pageLayout" zoomScale="130" zoomScaleNormal="110" zoomScalePageLayoutView="130" workbookViewId="0">
      <selection activeCell="C4" sqref="C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F3" s="8"/>
      <c r="G3" s="8"/>
      <c r="H3" s="9" t="s">
        <v>154</v>
      </c>
      <c r="J3" s="69" t="s">
        <v>157</v>
      </c>
    </row>
    <row r="4" spans="1:11" ht="15.75">
      <c r="B4" s="3"/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43357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30</v>
      </c>
      <c r="C8" s="10" t="s">
        <v>29</v>
      </c>
      <c r="D8" s="11" t="s">
        <v>36</v>
      </c>
      <c r="E8" s="11" t="s">
        <v>23</v>
      </c>
      <c r="F8" s="11" t="s">
        <v>23</v>
      </c>
      <c r="G8" s="11" t="str">
        <f>VLOOKUP(D8,Lookup!C111:D112,2,FALSE)</f>
        <v>Warning</v>
      </c>
      <c r="H8" s="95"/>
      <c r="I8" s="96"/>
      <c r="J8" s="97"/>
      <c r="K8" s="5"/>
    </row>
    <row r="9" spans="1:11">
      <c r="A9" s="4"/>
      <c r="B9" s="10" t="s">
        <v>31</v>
      </c>
      <c r="C9" s="10" t="s">
        <v>29</v>
      </c>
      <c r="D9" s="11" t="s">
        <v>39</v>
      </c>
      <c r="E9" s="11" t="s">
        <v>23</v>
      </c>
      <c r="F9" s="11" t="s">
        <v>39</v>
      </c>
      <c r="G9" s="11" t="str">
        <f>VLOOKUP(D9,Lookup!C113:D114,2,FALSE)</f>
        <v>Ideal</v>
      </c>
      <c r="H9" s="95"/>
      <c r="I9" s="96"/>
      <c r="J9" s="97"/>
      <c r="K9" s="5"/>
    </row>
    <row r="10" spans="1:11">
      <c r="A10" s="4"/>
      <c r="B10" s="66"/>
      <c r="C10" s="66"/>
      <c r="D10" s="68"/>
      <c r="E10" s="68"/>
      <c r="F10" s="68"/>
      <c r="G10" s="68"/>
      <c r="H10" s="81"/>
      <c r="I10" s="81"/>
      <c r="J10" s="81"/>
      <c r="K10" s="5"/>
    </row>
    <row r="11" spans="1:11">
      <c r="A11" s="4"/>
      <c r="B11" s="55" t="s">
        <v>158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79" t="s">
        <v>147</v>
      </c>
      <c r="C12" s="79"/>
      <c r="K12" s="5"/>
    </row>
    <row r="13" spans="1:11">
      <c r="A13" s="4"/>
      <c r="B13" s="79" t="s">
        <v>159</v>
      </c>
      <c r="K13" s="5"/>
    </row>
    <row r="14" spans="1:11">
      <c r="A14" s="4"/>
      <c r="B14" s="79" t="s">
        <v>198</v>
      </c>
      <c r="K14" s="5"/>
    </row>
    <row r="15" spans="1:11">
      <c r="A15" s="4"/>
      <c r="B15" s="79" t="s">
        <v>185</v>
      </c>
      <c r="K15" s="5"/>
    </row>
    <row r="16" spans="1:11">
      <c r="A16" s="4"/>
      <c r="B16" s="79"/>
      <c r="C16" s="79"/>
      <c r="K16" s="5"/>
    </row>
    <row r="17" spans="1:11">
      <c r="A17" s="4"/>
      <c r="B17" s="61" t="s">
        <v>62</v>
      </c>
      <c r="C17" s="62" t="s">
        <v>130</v>
      </c>
      <c r="D17" s="63"/>
      <c r="E17" s="63"/>
      <c r="F17" s="63"/>
      <c r="G17" s="63"/>
      <c r="H17" s="63"/>
      <c r="I17" s="63"/>
      <c r="J17" s="63"/>
      <c r="K17" s="5"/>
    </row>
    <row r="18" spans="1:11">
      <c r="A18" s="4"/>
      <c r="B18" s="55" t="s">
        <v>63</v>
      </c>
      <c r="C18" s="98" t="s">
        <v>131</v>
      </c>
      <c r="D18" s="98"/>
      <c r="E18" s="98"/>
      <c r="F18" s="98"/>
      <c r="G18" s="98"/>
      <c r="H18" s="98"/>
      <c r="I18" s="98"/>
      <c r="J18" s="98"/>
      <c r="K18" s="5"/>
    </row>
    <row r="19" spans="1:11">
      <c r="A19" s="4"/>
      <c r="B19" s="55"/>
      <c r="C19" s="99"/>
      <c r="D19" s="98"/>
      <c r="E19" s="98"/>
      <c r="F19" s="98"/>
      <c r="G19" s="98"/>
      <c r="H19" s="98"/>
      <c r="I19" s="98"/>
      <c r="J19" s="98"/>
      <c r="K19" s="5"/>
    </row>
    <row r="20" spans="1:11">
      <c r="A20" s="4"/>
      <c r="B20" s="4"/>
      <c r="C20" s="8"/>
      <c r="D20" s="8"/>
      <c r="E20" s="8"/>
      <c r="F20" s="8"/>
      <c r="G20" s="8"/>
      <c r="H20" s="8"/>
      <c r="I20" s="8"/>
      <c r="J20" s="8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 t="s">
        <v>200</v>
      </c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201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152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2" t="s">
        <v>197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</sheetData>
  <mergeCells count="5">
    <mergeCell ref="G7:J7"/>
    <mergeCell ref="C18:J18"/>
    <mergeCell ref="C19:J19"/>
    <mergeCell ref="H8:J8"/>
    <mergeCell ref="H9:J9"/>
  </mergeCells>
  <conditionalFormatting sqref="G8:G10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1000000}">
          <x14:formula1>
            <xm:f>Data!$A$50:$A$52</xm:f>
          </x14:formula1>
          <xm:sqref>B12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7"/>
  <sheetViews>
    <sheetView view="pageLayout" zoomScale="130" zoomScaleNormal="110" zoomScalePageLayoutView="130" workbookViewId="0">
      <selection activeCell="A3" sqref="A3:XFD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193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43357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43357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5"/>
      <c r="I8" s="96"/>
      <c r="J8" s="97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5"/>
      <c r="I9" s="96"/>
      <c r="J9" s="97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5"/>
      <c r="I10" s="96"/>
      <c r="J10" s="97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5"/>
      <c r="I11" s="96"/>
      <c r="J11" s="97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5" t="s">
        <v>156</v>
      </c>
      <c r="I12" s="96"/>
      <c r="J12" s="97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5" t="s">
        <v>156</v>
      </c>
      <c r="I13" s="96"/>
      <c r="J13" s="97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5" t="s">
        <v>156</v>
      </c>
      <c r="I14" s="96"/>
      <c r="J14" s="97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5"/>
      <c r="I15" s="96"/>
      <c r="J15" s="97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5"/>
      <c r="I16" s="96"/>
      <c r="J16" s="97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5"/>
      <c r="I17" s="96"/>
      <c r="J17" s="97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5" t="s">
        <v>68</v>
      </c>
      <c r="I18" s="96"/>
      <c r="J18" s="97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5"/>
      <c r="I19" s="96"/>
      <c r="J19" s="97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5"/>
      <c r="I20" s="96"/>
      <c r="J20" s="97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5" t="s">
        <v>156</v>
      </c>
      <c r="I21" s="96"/>
      <c r="J21" s="97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5"/>
      <c r="I22" s="96"/>
      <c r="J22" s="97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5"/>
      <c r="I23" s="96"/>
      <c r="J23" s="97"/>
      <c r="K23" s="5"/>
    </row>
    <row r="24" spans="1:11">
      <c r="A24" s="4"/>
      <c r="B24" s="10" t="s">
        <v>186</v>
      </c>
      <c r="C24" s="10" t="s">
        <v>187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5"/>
      <c r="I24" s="96"/>
      <c r="J24" s="97"/>
      <c r="K24" s="5"/>
    </row>
    <row r="25" spans="1:11">
      <c r="A25" s="4"/>
      <c r="B25" s="10" t="s">
        <v>186</v>
      </c>
      <c r="C25" s="10" t="s">
        <v>188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5"/>
      <c r="I25" s="96"/>
      <c r="J25" s="97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5"/>
      <c r="I26" s="96"/>
      <c r="J26" s="97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5"/>
      <c r="I27" s="96"/>
      <c r="J27" s="97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5"/>
      <c r="I28" s="96"/>
      <c r="J28" s="97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5" t="s">
        <v>199</v>
      </c>
      <c r="I29" s="96"/>
      <c r="J29" s="97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5" t="s">
        <v>156</v>
      </c>
      <c r="I30" s="96"/>
      <c r="J30" s="97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5"/>
      <c r="I31" s="96"/>
      <c r="J31" s="97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5"/>
      <c r="I32" s="96"/>
      <c r="J32" s="97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5"/>
      <c r="I33" s="96"/>
      <c r="J33" s="97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5"/>
      <c r="I34" s="96"/>
      <c r="J34" s="97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5"/>
      <c r="I35" s="96"/>
      <c r="J35" s="97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168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196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194</v>
      </c>
      <c r="C43" s="81"/>
      <c r="K43" s="5"/>
    </row>
    <row r="44" spans="1:11">
      <c r="A44" s="4"/>
      <c r="B44" s="61" t="s">
        <v>62</v>
      </c>
      <c r="C44" s="62" t="s">
        <v>130</v>
      </c>
      <c r="D44" s="63"/>
      <c r="E44" s="63"/>
      <c r="F44" s="63"/>
      <c r="G44" s="63"/>
      <c r="H44" s="63"/>
      <c r="I44" s="63"/>
      <c r="J44" s="63"/>
      <c r="K44" s="5"/>
    </row>
    <row r="45" spans="1:11">
      <c r="A45" s="4"/>
      <c r="B45" s="55" t="s">
        <v>63</v>
      </c>
      <c r="C45" s="98" t="s">
        <v>131</v>
      </c>
      <c r="D45" s="98"/>
      <c r="E45" s="98"/>
      <c r="F45" s="98"/>
      <c r="G45" s="98"/>
      <c r="H45" s="98"/>
      <c r="I45" s="98"/>
      <c r="J45" s="98"/>
      <c r="K45" s="5"/>
    </row>
    <row r="46" spans="1:11">
      <c r="A46" s="4"/>
      <c r="B46" s="55" t="s">
        <v>24</v>
      </c>
      <c r="C46" s="99" t="s">
        <v>132</v>
      </c>
      <c r="D46" s="98"/>
      <c r="E46" s="98"/>
      <c r="F46" s="98"/>
      <c r="G46" s="98"/>
      <c r="H46" s="98"/>
      <c r="I46" s="98"/>
      <c r="J46" s="98"/>
      <c r="K46" s="5"/>
    </row>
    <row r="47" spans="1:11">
      <c r="A47" s="4"/>
      <c r="B47" s="55"/>
      <c r="C47" s="99"/>
      <c r="D47" s="98"/>
      <c r="E47" s="98"/>
      <c r="F47" s="98"/>
      <c r="G47" s="98"/>
      <c r="H47" s="98"/>
      <c r="I47" s="98"/>
      <c r="J47" s="9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200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152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12" t="s">
        <v>195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</sheetData>
  <mergeCells count="32">
    <mergeCell ref="C47:J47"/>
    <mergeCell ref="H32:J32"/>
    <mergeCell ref="H33:J33"/>
    <mergeCell ref="H34:J34"/>
    <mergeCell ref="H35:J35"/>
    <mergeCell ref="C46:J46"/>
    <mergeCell ref="H30:J30"/>
    <mergeCell ref="H31:J31"/>
    <mergeCell ref="H27:J27"/>
    <mergeCell ref="H24:J24"/>
    <mergeCell ref="H25:J25"/>
    <mergeCell ref="G7:J7"/>
    <mergeCell ref="H8:J8"/>
    <mergeCell ref="H9:J9"/>
    <mergeCell ref="H10:J10"/>
    <mergeCell ref="H11:J11"/>
    <mergeCell ref="H12:J12"/>
    <mergeCell ref="H13:J13"/>
    <mergeCell ref="H14:J14"/>
    <mergeCell ref="H15:J15"/>
    <mergeCell ref="C45:J45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/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186</v>
      </c>
      <c r="C23" s="92" t="s">
        <v>190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166</v>
      </c>
      <c r="C25" s="10" t="s">
        <v>167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184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184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184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184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184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184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184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/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/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163</v>
      </c>
      <c r="I9" s="90" t="s">
        <v>164</v>
      </c>
      <c r="J9" s="90" t="s">
        <v>165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186</v>
      </c>
      <c r="C17" s="92" t="s">
        <v>190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166</v>
      </c>
      <c r="C19" s="10" t="s">
        <v>167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/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183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 t="s">
        <v>153</v>
      </c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186</v>
      </c>
      <c r="C19" s="92" t="s">
        <v>190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166</v>
      </c>
      <c r="C21" s="10" t="s">
        <v>167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175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178</v>
      </c>
      <c r="C3" s="103"/>
      <c r="D3" s="103"/>
      <c r="E3" s="103"/>
      <c r="F3" s="103"/>
      <c r="G3" s="8"/>
      <c r="H3" s="88" t="s">
        <v>154</v>
      </c>
      <c r="I3" s="103"/>
      <c r="J3" s="103"/>
    </row>
    <row r="4" spans="1:11" ht="22.5" customHeight="1">
      <c r="B4" s="88" t="s">
        <v>179</v>
      </c>
      <c r="C4" s="103"/>
      <c r="D4" s="103"/>
      <c r="E4" s="103"/>
      <c r="F4" s="103"/>
      <c r="G4" s="8"/>
      <c r="H4" s="88" t="s">
        <v>56</v>
      </c>
      <c r="I4" s="103"/>
      <c r="J4" s="103"/>
    </row>
    <row r="5" spans="1:11" ht="22.5" customHeight="1">
      <c r="B5" s="88" t="s">
        <v>136</v>
      </c>
      <c r="C5" s="104"/>
      <c r="D5" s="104"/>
      <c r="E5" s="104"/>
      <c r="F5" s="104"/>
      <c r="G5" s="8"/>
      <c r="H5" s="88" t="s">
        <v>177</v>
      </c>
      <c r="I5" s="103"/>
      <c r="J5" s="103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176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186</v>
      </c>
      <c r="C25" s="10" t="s">
        <v>187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186</v>
      </c>
      <c r="C26" s="10" t="s">
        <v>188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184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184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184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184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184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184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184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192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172</v>
      </c>
      <c r="B54" t="s">
        <v>174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173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191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191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169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169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169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169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169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169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173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173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171</v>
      </c>
    </row>
    <row r="134" spans="2:4">
      <c r="B134" s="28"/>
      <c r="C134" s="20">
        <v>5</v>
      </c>
      <c r="D134" s="24" t="s">
        <v>171</v>
      </c>
    </row>
    <row r="135" spans="2:4">
      <c r="B135" s="28"/>
      <c r="C135" s="20">
        <v>75</v>
      </c>
      <c r="D135" s="24" t="s">
        <v>170</v>
      </c>
    </row>
    <row r="136" spans="2:4">
      <c r="B136" s="28"/>
      <c r="C136" s="20">
        <v>80</v>
      </c>
      <c r="D136" s="24" t="s">
        <v>162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160</v>
      </c>
    </row>
    <row r="139" spans="2:4">
      <c r="B139" s="40"/>
      <c r="C139" s="20">
        <v>95</v>
      </c>
      <c r="D139" s="24" t="s">
        <v>161</v>
      </c>
    </row>
    <row r="140" spans="2:4">
      <c r="B140" s="28" t="s">
        <v>129</v>
      </c>
    </row>
    <row r="141" spans="2:4">
      <c r="C141" s="20" t="s">
        <v>40</v>
      </c>
      <c r="D141" s="24" t="s">
        <v>169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166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272FFA-0346-4120-80FB-6C0FD731CD90}"/>
</file>

<file path=customXml/itemProps2.xml><?xml version="1.0" encoding="utf-8"?>
<ds:datastoreItem xmlns:ds="http://schemas.openxmlformats.org/officeDocument/2006/customXml" ds:itemID="{757F033B-12B0-4D79-80FC-222A83876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Sonia Sharma</cp:lastModifiedBy>
  <cp:lastPrinted>2018-06-13T22:44:07Z</cp:lastPrinted>
  <dcterms:created xsi:type="dcterms:W3CDTF">2017-07-10T05:27:40Z</dcterms:created>
  <dcterms:modified xsi:type="dcterms:W3CDTF">2018-09-13T23:56:04Z</dcterms:modified>
</cp:coreProperties>
</file>