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32097924-DD4D-4FCB-8F9F-D841778F8E7A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D26" i="1"/>
  <c r="D25" i="1"/>
  <c r="J25" i="1"/>
  <c r="J26" i="1"/>
  <c r="H26" i="1"/>
  <c r="H25" i="1"/>
  <c r="F26" i="1"/>
  <c r="F25" i="1"/>
  <c r="D24" i="4"/>
  <c r="D25" i="4"/>
  <c r="G26" i="1"/>
  <c r="G25" i="1"/>
  <c r="I26" i="1"/>
  <c r="I25" i="1"/>
  <c r="E25" i="1"/>
  <c r="E26" i="1"/>
</calcChain>
</file>

<file path=xl/sharedStrings.xml><?xml version="1.0" encoding="utf-8"?>
<sst xmlns="http://schemas.openxmlformats.org/spreadsheetml/2006/main" count="1132" uniqueCount="210">
  <si>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</si>
  <si>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</si>
  <si>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</si>
  <si>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</si>
  <si>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</si>
  <si>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</si>
  <si>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</si>
  <si>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</si>
  <si>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</si>
  <si>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</si>
  <si>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</si>
  <si>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</si>
  <si>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</si>
  <si>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</si>
  <si>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</si>
  <si>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</si>
  <si>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</si>
  <si>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</si>
  <si>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</si>
  <si>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</si>
  <si>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</si>
  <si>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</si>
  <si>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</si>
  <si>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</si>
  <si>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</si>
  <si>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</si>
  <si>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</si>
  <si>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</si>
  <si>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</si>
  <si>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</si>
  <si>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</si>
  <si>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</si>
  <si>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</si>
  <si>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</si>
  <si>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</si>
  <si>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</si>
  <si>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</si>
  <si>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</si>
  <si>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</si>
  <si>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</si>
  <si>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</si>
  <si>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</si>
  <si>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</si>
  <si>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</si>
  <si>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</si>
  <si>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</si>
  <si>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</si>
  <si>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</si>
  <si>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</si>
  <si>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</si>
  <si>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</si>
  <si>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</si>
  <si>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</si>
  <si>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</si>
  <si>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</si>
  <si>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</si>
  <si>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</si>
  <si>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</si>
  <si>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</si>
  <si>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</si>
  <si>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</si>
  <si>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</si>
  <si>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</si>
  <si>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</si>
  <si>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</si>
  <si>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</si>
  <si>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</si>
  <si>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</si>
  <si>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</si>
  <si>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</si>
  <si>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</si>
  <si>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</si>
  <si>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</si>
  <si>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</si>
  <si>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</si>
  <si>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</si>
  <si>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</si>
  <si>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</si>
  <si>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</si>
  <si>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</si>
  <si>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</si>
  <si>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</si>
  <si>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</si>
  <si>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</si>
  <si>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</si>
  <si>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</si>
  <si>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</si>
  <si>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</si>
  <si>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</si>
  <si>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</si>
  <si>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</si>
  <si>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</si>
  <si>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</si>
  <si>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</si>
  <si>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</si>
  <si>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</si>
  <si>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</si>
  <si>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</si>
  <si>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</si>
  <si>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</si>
  <si>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</si>
  <si>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</si>
  <si>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</si>
  <si>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</si>
  <si>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</si>
  <si>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</si>
  <si>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</si>
  <si>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</si>
  <si>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</si>
  <si>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</si>
  <si>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</si>
  <si>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</si>
  <si>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</si>
  <si>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</si>
  <si>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</si>
  <si>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</si>
  <si>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</si>
  <si>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</si>
  <si>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</si>
  <si>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</si>
  <si>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</si>
  <si>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</si>
  <si>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</si>
  <si>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</si>
  <si>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</si>
  <si>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</si>
  <si>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</si>
  <si>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</si>
  <si>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</si>
  <si>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</si>
  <si>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</si>
  <si>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</si>
  <si>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</si>
  <si>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</si>
  <si>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</si>
  <si>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</si>
  <si>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</si>
  <si>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</si>
  <si>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</si>
  <si>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</si>
  <si>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</si>
  <si>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</si>
  <si>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</si>
  <si>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</si>
  <si>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</si>
  <si>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</si>
  <si>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</si>
  <si>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</si>
  <si>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</si>
  <si>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</si>
  <si>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</si>
  <si>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</si>
  <si>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</si>
  <si>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</si>
  <si>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</si>
  <si>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</si>
  <si>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</si>
  <si>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</si>
  <si>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</si>
  <si>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</si>
  <si>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</si>
  <si>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</si>
  <si>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</si>
  <si>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</si>
  <si>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</si>
  <si>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</si>
  <si>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</si>
  <si>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</si>
  <si>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</si>
  <si>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</si>
  <si>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</si>
  <si>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</si>
  <si>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</si>
  <si>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</si>
  <si>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</si>
  <si>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</si>
  <si>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</si>
  <si>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</si>
  <si>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</si>
  <si>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</si>
  <si>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</si>
  <si>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</si>
  <si>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</si>
  <si>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</si>
  <si>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</si>
  <si>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</si>
  <si>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</si>
  <si>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</si>
  <si>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</si>
  <si>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</si>
  <si>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</si>
  <si>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</si>
  <si>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</si>
  <si>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</si>
  <si>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</si>
  <si>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</si>
  <si>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</si>
  <si>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</si>
  <si>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</si>
  <si>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</si>
  <si>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</si>
  <si>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</si>
  <si>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</si>
  <si>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</si>
  <si>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WATERFORCE CHRISTCHURCH</t>
  </si>
  <si>
    <t>KNOWLES</t>
  </si>
  <si>
    <t>20181130SRT01</t>
  </si>
  <si>
    <t xml:space="preserve">The sample was slightly discoloured with some significant sediment 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</si>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</sst>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9" t="s">
        <v>131</v>
      </c>
      <c r="D37" s="99"/>
      <c r="E37" s="99"/>
      <c r="F37" s="99"/>
      <c r="G37" s="99"/>
      <c r="H37" s="99"/>
      <c r="I37" s="99"/>
      <c r="J37" s="99"/>
      <c r="K37" s="5"/>
    </row>
    <row r="38" spans="1:11">
      <c r="A38" s="4"/>
      <c r="B38" s="55" t="s">
        <v>24</v>
      </c>
      <c r="C38" s="100" t="s">
        <v>132</v>
      </c>
      <c r="D38" s="99"/>
      <c r="E38" s="99"/>
      <c r="F38" s="99"/>
      <c r="G38" s="99"/>
      <c r="H38" s="99"/>
      <c r="I38" s="99"/>
      <c r="J38" s="99"/>
      <c r="K38" s="5"/>
    </row>
    <row r="39" spans="1:11">
      <c r="A39" s="4"/>
      <c r="B39" s="55"/>
      <c r="C39" s="100"/>
      <c r="D39" s="99"/>
      <c r="E39" s="99"/>
      <c r="F39" s="99"/>
      <c r="G39" s="99"/>
      <c r="H39" s="99"/>
      <c r="I39" s="99"/>
      <c r="J39" s="99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6" t="s">
        <v>156</v>
      </c>
      <c r="I11" s="97"/>
      <c r="J11" s="98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6"/>
      <c r="I13" s="97"/>
      <c r="J13" s="98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6"/>
      <c r="I14" s="97"/>
      <c r="J14" s="98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6" t="s">
        <v>68</v>
      </c>
      <c r="I15" s="97"/>
      <c r="J15" s="98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6" t="s">
        <v>156</v>
      </c>
      <c r="I16" s="97"/>
      <c r="J16" s="98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6"/>
      <c r="I17" s="97"/>
      <c r="J17" s="98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6"/>
      <c r="I18" s="97"/>
      <c r="J18" s="98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9" t="s">
        <v>131</v>
      </c>
      <c r="D28" s="99"/>
      <c r="E28" s="99"/>
      <c r="F28" s="99"/>
      <c r="G28" s="99"/>
      <c r="H28" s="99"/>
      <c r="I28" s="99"/>
      <c r="J28" s="99"/>
      <c r="K28" s="5"/>
    </row>
    <row r="29" spans="1:11">
      <c r="A29" s="4"/>
      <c r="B29" s="55" t="s">
        <v>24</v>
      </c>
      <c r="C29" s="100" t="s">
        <v>132</v>
      </c>
      <c r="D29" s="99"/>
      <c r="E29" s="99"/>
      <c r="F29" s="99"/>
      <c r="G29" s="99"/>
      <c r="H29" s="99"/>
      <c r="I29" s="99"/>
      <c r="J29" s="99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topLeftCell="A11" zoomScale="130" zoomScaleNormal="110" zoomScalePageLayoutView="130" workbookViewId="0">
      <selection activeCell="C28" sqref="C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43434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7.2</v>
      </c>
      <c r="E9" s="14">
        <v>7.2</v>
      </c>
      <c r="F9" s="14">
        <v>8.1</v>
      </c>
      <c r="G9" s="14">
        <v>7.8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65</v>
      </c>
      <c r="E10" s="11">
        <v>65</v>
      </c>
      <c r="F10" s="11">
        <v>85</v>
      </c>
      <c r="G10" s="11">
        <v>10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45</v>
      </c>
      <c r="E11" s="11">
        <v>40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8.189245144095052</v>
      </c>
      <c r="E12" s="15">
        <f t="shared" ref="E12" si="0">2*(E10-(5*10^(E9-10)))/(1+(0.94*10^(E9-10)))*10^(6-E9)</f>
        <v>8.189245144095052</v>
      </c>
      <c r="F12" s="11" t="s">
        <v>38</v>
      </c>
      <c r="G12" s="11" t="s">
        <v>38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-1.4000000000000004</v>
      </c>
      <c r="E13" s="14">
        <f>+E9+0.5+VLOOKUP(E10,[2]LSI!$F$2:$G$25,2)+VLOOKUP(E11,[2]LSI!$H$2:$I$25,2)-12.1</f>
        <v>-1.5</v>
      </c>
      <c r="F13" s="14">
        <v>-1.3000000000000007</v>
      </c>
      <c r="G13" s="14">
        <v>-2.6999999999999993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1.62</v>
      </c>
      <c r="E14" s="11">
        <v>0.75</v>
      </c>
      <c r="F14" s="11">
        <v>0.08</v>
      </c>
      <c r="G14" s="11">
        <v>0.01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0.08</v>
      </c>
      <c r="E15" s="11">
        <v>0.08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130</v>
      </c>
      <c r="E16" s="11">
        <v>120</v>
      </c>
      <c r="F16" s="11">
        <v>120</v>
      </c>
      <c r="G16" s="11">
        <v>140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14</v>
      </c>
      <c r="E17" s="11">
        <v>18</v>
      </c>
      <c r="F17" s="11">
        <v>12</v>
      </c>
      <c r="G17" s="11">
        <v>68</v>
      </c>
      <c r="H17" s="106"/>
      <c r="I17" s="106"/>
      <c r="J17" s="106"/>
      <c r="K17" s="5"/>
    </row>
    <row r="18" spans="1:11">
      <c r="A18" s="4"/>
      <c r="B18" s="10" t="s">
        <v>186</v>
      </c>
      <c r="C18" s="10" t="s">
        <v>187</v>
      </c>
      <c r="D18" s="14">
        <f t="shared" ref="D18:G18" si="1">D19/10</f>
        <v>18.899999999999999</v>
      </c>
      <c r="E18" s="14">
        <f t="shared" si="1"/>
        <v>16.8</v>
      </c>
      <c r="F18" s="14">
        <f t="shared" si="1"/>
        <v>16.399999999999999</v>
      </c>
      <c r="G18" s="14">
        <f t="shared" si="1"/>
        <v>20.100000000000001</v>
      </c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189</v>
      </c>
      <c r="E19" s="15">
        <v>168</v>
      </c>
      <c r="F19" s="15">
        <v>164</v>
      </c>
      <c r="G19" s="15">
        <v>201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3.03</v>
      </c>
      <c r="E20" s="14">
        <v>0.92</v>
      </c>
      <c r="F20" s="14" t="s">
        <v>41</v>
      </c>
      <c r="G20" s="14" t="s">
        <v>41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72</v>
      </c>
      <c r="E22" s="14">
        <v>72</v>
      </c>
      <c r="F22" s="14">
        <v>85.8</v>
      </c>
      <c r="G22" s="14">
        <v>99.9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209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209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B4" sqref="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6"/>
      <c r="I8" s="97"/>
      <c r="J8" s="98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6"/>
      <c r="I9" s="97"/>
      <c r="J9" s="98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6"/>
      <c r="I10" s="97"/>
      <c r="J10" s="98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6"/>
      <c r="I11" s="97"/>
      <c r="J11" s="98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9" t="s">
        <v>131</v>
      </c>
      <c r="D21" s="99"/>
      <c r="E21" s="99"/>
      <c r="F21" s="99"/>
      <c r="G21" s="99"/>
      <c r="H21" s="99"/>
      <c r="I21" s="99"/>
      <c r="J21" s="99"/>
      <c r="K21" s="5"/>
    </row>
    <row r="22" spans="1:11">
      <c r="A22" s="4"/>
      <c r="B22" s="55"/>
      <c r="C22" s="100"/>
      <c r="D22" s="99"/>
      <c r="E22" s="99"/>
      <c r="F22" s="99"/>
      <c r="G22" s="99"/>
      <c r="H22" s="99"/>
      <c r="I22" s="99"/>
      <c r="J22" s="99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6"/>
      <c r="I8" s="97"/>
      <c r="J8" s="98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6"/>
      <c r="I9" s="97"/>
      <c r="J9" s="98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6"/>
      <c r="I10" s="97"/>
      <c r="J10" s="98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6"/>
      <c r="I11" s="97"/>
      <c r="J11" s="98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6" t="s">
        <v>156</v>
      </c>
      <c r="I12" s="97"/>
      <c r="J12" s="98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6" t="s">
        <v>156</v>
      </c>
      <c r="I13" s="97"/>
      <c r="J13" s="98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6" t="s">
        <v>156</v>
      </c>
      <c r="I14" s="97"/>
      <c r="J14" s="98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6"/>
      <c r="I15" s="97"/>
      <c r="J15" s="98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6"/>
      <c r="I16" s="97"/>
      <c r="J16" s="98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6"/>
      <c r="I17" s="97"/>
      <c r="J17" s="98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6" t="s">
        <v>68</v>
      </c>
      <c r="I18" s="97"/>
      <c r="J18" s="98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6"/>
      <c r="I19" s="97"/>
      <c r="J19" s="98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6"/>
      <c r="I20" s="97"/>
      <c r="J20" s="98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6" t="s">
        <v>156</v>
      </c>
      <c r="I21" s="97"/>
      <c r="J21" s="98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6"/>
      <c r="I22" s="97"/>
      <c r="J22" s="98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6"/>
      <c r="I23" s="97"/>
      <c r="J23" s="98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6"/>
      <c r="I24" s="97"/>
      <c r="J24" s="98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6"/>
      <c r="I25" s="97"/>
      <c r="J25" s="98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6"/>
      <c r="I26" s="97"/>
      <c r="J26" s="98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6"/>
      <c r="I27" s="97"/>
      <c r="J27" s="98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6"/>
      <c r="I28" s="97"/>
      <c r="J28" s="98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6" t="s">
        <v>199</v>
      </c>
      <c r="I29" s="97"/>
      <c r="J29" s="98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6" t="s">
        <v>156</v>
      </c>
      <c r="I30" s="97"/>
      <c r="J30" s="98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6"/>
      <c r="I31" s="97"/>
      <c r="J31" s="98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6"/>
      <c r="I32" s="97"/>
      <c r="J32" s="98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6"/>
      <c r="I33" s="97"/>
      <c r="J33" s="98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6"/>
      <c r="I34" s="97"/>
      <c r="J34" s="98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6"/>
      <c r="I35" s="97"/>
      <c r="J35" s="98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9" t="s">
        <v>131</v>
      </c>
      <c r="D46" s="99"/>
      <c r="E46" s="99"/>
      <c r="F46" s="99"/>
      <c r="G46" s="99"/>
      <c r="H46" s="99"/>
      <c r="I46" s="99"/>
      <c r="J46" s="99"/>
      <c r="K46" s="5"/>
    </row>
    <row r="47" spans="1:11">
      <c r="A47" s="4"/>
      <c r="B47" s="55" t="s">
        <v>24</v>
      </c>
      <c r="C47" s="100" t="s">
        <v>132</v>
      </c>
      <c r="D47" s="99"/>
      <c r="E47" s="99"/>
      <c r="F47" s="99"/>
      <c r="G47" s="99"/>
      <c r="H47" s="99"/>
      <c r="I47" s="99"/>
      <c r="J47" s="99"/>
      <c r="K47" s="5"/>
    </row>
    <row r="48" spans="1:11">
      <c r="A48" s="4"/>
      <c r="B48" s="55"/>
      <c r="C48" s="100"/>
      <c r="D48" s="99"/>
      <c r="E48" s="99"/>
      <c r="F48" s="99"/>
      <c r="G48" s="99"/>
      <c r="H48" s="99"/>
      <c r="I48" s="99"/>
      <c r="J48" s="99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91D8FD-68DA-4C36-AEE8-4D0F79CA37B0}"/>
</file>

<file path=customXml/itemProps2.xml><?xml version="1.0" encoding="utf-8"?>
<ds:datastoreItem xmlns:ds="http://schemas.openxmlformats.org/officeDocument/2006/customXml" ds:itemID="{B0617D01-A283-4F4A-BAA0-E9D827C4B11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2018-12-05T20:54:58Z</cp:lastPrinted>
  <dcterms:created xsi:type="dcterms:W3CDTF">2017-07-10T05:27:40Z</dcterms:created>
  <dcterms:modified xsi:type="dcterms:W3CDTF">2018-12-05T20:56:09Z</dcterms:modified>
</cp:coreProperties>
</file>