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8\12 December\"/>
    </mc:Choice>
  </mc:AlternateContent>
  <xr:revisionPtr revIDLastSave="0" documentId="10_ncr:100000_{3DAA946A-D711-47AA-A632-E64BD4CBF196}" xr6:coauthVersionLast="31" xr6:coauthVersionMax="31" xr10:uidLastSave="{00000000-0000-0000-0000-000000000000}"/>
  <bookViews>
    <workbookView xWindow="120" yWindow="45" windowWidth="28620" windowHeight="12660" activeTab="3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79017"/>
</workbook>
</file>

<file path=xl/calcChain.xml><?xml version="1.0" encoding="utf-8"?>
<calcChain xmlns="http://schemas.openxmlformats.org/spreadsheetml/2006/main">
  <c r="G10" i="10" l="1"/>
  <c r="G11" i="10"/>
  <c r="J5" i="17" l="1"/>
  <c r="J4" i="17"/>
  <c r="D24" i="17"/>
  <c r="D14" i="17"/>
  <c r="D13" i="17"/>
  <c r="D12" i="17"/>
  <c r="F13" i="1" l="1"/>
  <c r="E13" i="1"/>
  <c r="D13" i="1"/>
  <c r="F12" i="1"/>
  <c r="E12" i="1"/>
  <c r="D12" i="1"/>
  <c r="J5" i="1"/>
  <c r="J1" i="1"/>
  <c r="J5" i="10" l="1"/>
  <c r="J13" i="9" l="1"/>
  <c r="I13" i="9"/>
  <c r="H13" i="9"/>
  <c r="G13" i="9"/>
  <c r="F13" i="9"/>
  <c r="E13" i="9"/>
  <c r="D13" i="9"/>
  <c r="J12" i="9"/>
  <c r="I12" i="9"/>
  <c r="H12" i="9"/>
  <c r="G12" i="9"/>
  <c r="F12" i="9"/>
  <c r="E12" i="9"/>
  <c r="D12" i="9"/>
  <c r="J5" i="9"/>
  <c r="J4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1"/>
  <c r="E18" i="1"/>
  <c r="F18" i="1"/>
  <c r="J18" i="9"/>
  <c r="J19" i="9"/>
  <c r="E18" i="9"/>
  <c r="E19" i="9"/>
  <c r="D19" i="9"/>
  <c r="D18" i="9"/>
  <c r="F18" i="9"/>
  <c r="F19" i="9"/>
  <c r="H18" i="9"/>
  <c r="H19" i="9"/>
  <c r="G19" i="9"/>
  <c r="G18" i="9"/>
  <c r="I19" i="9"/>
  <c r="I18" i="9"/>
  <c r="D24" i="4"/>
  <c r="D25" i="4"/>
</calcChain>
</file>

<file path=xl/sharedStrings.xml><?xml version="1.0" encoding="utf-8"?>
<sst xmlns="http://schemas.openxmlformats.org/spreadsheetml/2006/main" count="1078" uniqueCount="212">
  <si>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</si>
  <si>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</si>
  <si>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</si>
  <si>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</si>
  <si>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</si>
  <si>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</si>
  <si>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</si>
  <si>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</si>
  <si>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</si>
  <si>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</si>
  <si>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</si>
  <si>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</si>
  <si>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</si>
  <si>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</si>
  <si>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</si>
  <si>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</si>
  <si>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</si>
  <si>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</si>
  <si>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</si>
  <si>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</si>
  <si>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</si>
  <si>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</si>
  <si>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</si>
  <si>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</si>
  <si>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</si>
  <si>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</si>
  <si>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</si>
  <si>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</si>
  <si>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</si>
  <si>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</si>
  <si>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</si>
  <si>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</si>
  <si>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</si>
  <si>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</si>
  <si>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</si>
  <si>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</si>
  <si>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</si>
  <si>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</si>
  <si>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</si>
  <si>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</si>
  <si>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</si>
  <si>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</si>
  <si>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</si>
  <si>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</si>
  <si>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</si>
  <si>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</si>
  <si>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</si>
  <si>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</si>
  <si>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</si>
  <si>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</si>
  <si>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</si>
  <si>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</si>
  <si>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</si>
  <si>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</si>
  <si>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</si>
  <si>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</si>
  <si>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</si>
  <si>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</si>
  <si>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</si>
  <si>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</si>
  <si>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</si>
  <si>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</si>
  <si>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</si>
  <si>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</si>
  <si>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</si>
  <si>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</si>
  <si>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</si>
  <si>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</si>
  <si>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</si>
  <si>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</si>
  <si>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</si>
  <si>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</si>
  <si>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</si>
  <si>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</si>
  <si>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</si>
  <si>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</si>
  <si>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</si>
  <si>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</si>
  <si>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</si>
  <si>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</si>
  <si>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</si>
  <si>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</si>
  <si>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</si>
  <si>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</si>
  <si>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</si>
  <si>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</si>
  <si>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</si>
  <si>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</si>
  <si>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</si>
  <si>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</si>
  <si>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</si>
  <si>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</si>
  <si>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</si>
  <si>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</si>
  <si>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</si>
  <si>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</si>
  <si>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</si>
  <si>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</si>
  <si>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</si>
  <si>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</si>
  <si>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</si>
  <si>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</si>
  <si>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</si>
  <si>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</si>
  <si>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</si>
  <si>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</si>
  <si>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</si>
  <si>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</si>
  <si>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</si>
  <si>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</si>
  <si>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</si>
  <si>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</si>
  <si>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</si>
  <si>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</si>
  <si>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</si>
  <si>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</si>
  <si>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</si>
  <si>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</si>
  <si>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</si>
  <si>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</si>
  <si>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</si>
  <si>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</si>
  <si>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</si>
  <si>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</si>
  <si>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</si>
  <si>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</si>
  <si>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</si>
  <si>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</si>
  <si>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</si>
  <si>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</si>
  <si>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</si>
  <si>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</si>
  <si>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</si>
  <si>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</si>
  <si>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</si>
  <si>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</si>
  <si>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</si>
  <si>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</si>
  <si>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</si>
  <si>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</si>
  <si>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</si>
  <si>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</si>
  <si>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</si>
  <si>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</si>
  <si>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</si>
  <si>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</si>
  <si>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</si>
  <si>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</si>
  <si>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</si>
  <si>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</si>
  <si>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</si>
  <si>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</si>
  <si>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</si>
  <si>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</si>
  <si>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</si>
  <si>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</si>
  <si>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</si>
  <si>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</si>
  <si>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</si>
  <si>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</si>
  <si>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</si>
  <si>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</si>
  <si>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</si>
  <si>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</si>
  <si>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</si>
  <si>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</si>
  <si>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</si>
  <si>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</si>
  <si>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</si>
  <si>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</si>
  <si>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</si>
  <si>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</si>
  <si>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</si>
  <si>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</si>
  <si>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</si>
  <si>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</si>
  <si>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</si>
  <si>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</si>
  <si>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</si>
  <si>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</si>
  <si>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</si>
  <si>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</si>
  <si>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</si>
  <si>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</si>
  <si>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</si>
  <si>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</si>
  <si>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</si>
  <si>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</si>
  <si>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</si>
  <si>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</si>
  <si>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</si>
  <si>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</si>
  <si>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</si>
  <si>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</si>
  <si>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</si>
  <si>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</si>
  <si>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</si>
  <si>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</si>
  <si>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</si>
  <si>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</si>
  <si>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20170714SRT01</t>
  </si>
  <si>
    <t>Jack Neill BE(Hons) Chemical and Processing</t>
  </si>
  <si>
    <t>Internal Sales Engineer</t>
  </si>
  <si>
    <t xml:space="preserve">The Most Probable Number (MPN) count uses reference method APHA 9221 C, Table 9221:III </t>
  </si>
  <si>
    <t>M FARM</t>
  </si>
  <si>
    <t>JENKINS</t>
  </si>
  <si>
    <t>20181213SRT02</t>
  </si>
  <si>
    <t>10µm</t>
  </si>
  <si>
    <t>Carbon</t>
  </si>
  <si>
    <t>1µm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</si>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</sst>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32</xdr:row>
      <xdr:rowOff>153865</xdr:rowOff>
    </xdr:from>
    <xdr:to>
      <xdr:col>1</xdr:col>
      <xdr:colOff>1033096</xdr:colOff>
      <xdr:row>34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27</xdr:row>
      <xdr:rowOff>153865</xdr:rowOff>
    </xdr:from>
    <xdr:to>
      <xdr:col>1</xdr:col>
      <xdr:colOff>1033096</xdr:colOff>
      <xdr:row>29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43448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43448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186</v>
      </c>
      <c r="C24" s="10" t="s">
        <v>187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186</v>
      </c>
      <c r="C25" s="10" t="s">
        <v>188</v>
      </c>
      <c r="D25" s="15"/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196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9" t="s">
        <v>131</v>
      </c>
      <c r="D37" s="99"/>
      <c r="E37" s="99"/>
      <c r="F37" s="99"/>
      <c r="G37" s="99"/>
      <c r="H37" s="99"/>
      <c r="I37" s="99"/>
      <c r="J37" s="99"/>
      <c r="K37" s="5"/>
    </row>
    <row r="38" spans="1:11">
      <c r="A38" s="4"/>
      <c r="B38" s="55" t="s">
        <v>24</v>
      </c>
      <c r="C38" s="100" t="s">
        <v>132</v>
      </c>
      <c r="D38" s="99"/>
      <c r="E38" s="99"/>
      <c r="F38" s="99"/>
      <c r="G38" s="99"/>
      <c r="H38" s="99"/>
      <c r="I38" s="99"/>
      <c r="J38" s="99"/>
      <c r="K38" s="5"/>
    </row>
    <row r="39" spans="1:11">
      <c r="A39" s="4"/>
      <c r="B39" s="55"/>
      <c r="C39" s="100"/>
      <c r="D39" s="99"/>
      <c r="E39" s="99"/>
      <c r="F39" s="99"/>
      <c r="G39" s="99"/>
      <c r="H39" s="99"/>
      <c r="I39" s="99"/>
      <c r="J39" s="99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201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195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186</v>
      </c>
      <c r="C19" s="92" t="s">
        <v>190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175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178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179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177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176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186</v>
      </c>
      <c r="C25" s="10" t="s">
        <v>187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186</v>
      </c>
      <c r="C26" s="10" t="s">
        <v>188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184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184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184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184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184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184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184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192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172</v>
      </c>
      <c r="B54" t="s">
        <v>174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173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191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191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173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173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43448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156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156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196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9" t="s">
        <v>131</v>
      </c>
      <c r="D28" s="99"/>
      <c r="E28" s="99"/>
      <c r="F28" s="99"/>
      <c r="G28" s="99"/>
      <c r="H28" s="99"/>
      <c r="I28" s="99"/>
      <c r="J28" s="99"/>
      <c r="K28" s="5"/>
    </row>
    <row r="29" spans="1:11">
      <c r="A29" s="4"/>
      <c r="B29" s="55" t="s">
        <v>24</v>
      </c>
      <c r="C29" s="100" t="s">
        <v>132</v>
      </c>
      <c r="D29" s="99"/>
      <c r="E29" s="99"/>
      <c r="F29" s="99"/>
      <c r="G29" s="99"/>
      <c r="H29" s="99"/>
      <c r="I29" s="99"/>
      <c r="J29" s="99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197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2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43448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43448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1"/>
      <c r="E10" s="11"/>
      <c r="F10" s="11"/>
      <c r="G10" s="11"/>
      <c r="H10" s="11"/>
      <c r="I10" s="11"/>
      <c r="J10" s="11"/>
      <c r="K10" s="5"/>
    </row>
    <row r="11" spans="1:11">
      <c r="A11" s="4"/>
      <c r="B11" s="10" t="s">
        <v>6</v>
      </c>
      <c r="C11" s="10" t="s">
        <v>52</v>
      </c>
      <c r="D11" s="11"/>
      <c r="E11" s="11"/>
      <c r="F11" s="11"/>
      <c r="G11" s="11"/>
      <c r="H11" s="11"/>
      <c r="I11" s="11"/>
      <c r="J11" s="11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-9.9999999990600013E-4</v>
      </c>
      <c r="E12" s="15">
        <f t="shared" ref="E12:J12" si="0">2*(E10-(5*10^(E9-10)))/(1+(0.94*10^(E9-10)))*10^(6-E9)</f>
        <v>-9.9999999990600013E-4</v>
      </c>
      <c r="F12" s="15">
        <f t="shared" si="0"/>
        <v>-9.9999999990600013E-4</v>
      </c>
      <c r="G12" s="15">
        <f t="shared" si="0"/>
        <v>-9.9999999990600013E-4</v>
      </c>
      <c r="H12" s="15">
        <f t="shared" si="0"/>
        <v>-9.9999999990600013E-4</v>
      </c>
      <c r="I12" s="15">
        <f t="shared" si="0"/>
        <v>-9.9999999990600013E-4</v>
      </c>
      <c r="J12" s="15">
        <f t="shared" si="0"/>
        <v>-9.9999999990600013E-4</v>
      </c>
      <c r="K12" s="5"/>
    </row>
    <row r="13" spans="1:11">
      <c r="A13" s="4"/>
      <c r="B13" s="10" t="s">
        <v>17</v>
      </c>
      <c r="C13" s="11" t="s">
        <v>23</v>
      </c>
      <c r="D13" s="14" t="e">
        <f>+D9+0.5+VLOOKUP(D10,[2]LSI!$F$2:$G$25,2)+VLOOKUP(D11,[2]LSI!$H$2:$I$25,2)-12.1</f>
        <v>#N/A</v>
      </c>
      <c r="E13" s="14" t="e">
        <f>+E9+0.5+VLOOKUP(E10,[2]LSI!$F$2:$G$25,2)+VLOOKUP(E11,[2]LSI!$H$2:$I$25,2)-12.1</f>
        <v>#N/A</v>
      </c>
      <c r="F13" s="14" t="e">
        <f>+F9+0.5+VLOOKUP(F10,[2]LSI!$F$2:$G$25,2)+VLOOKUP(F11,[2]LSI!$H$2:$I$25,2)-12.1</f>
        <v>#N/A</v>
      </c>
      <c r="G13" s="14" t="e">
        <f>+G9+0.5+VLOOKUP(G10,[2]LSI!$F$2:$G$25,2)+VLOOKUP(G11,[2]LSI!$H$2:$I$25,2)-12.1</f>
        <v>#N/A</v>
      </c>
      <c r="H13" s="14" t="e">
        <f>+H9+0.5+VLOOKUP(H10,[2]LSI!$F$2:$G$25,2)+VLOOKUP(H11,[2]LSI!$H$2:$I$25,2)-12.1</f>
        <v>#N/A</v>
      </c>
      <c r="I13" s="14" t="e">
        <f>+I9+0.5+VLOOKUP(I10,[2]LSI!$F$2:$G$25,2)+VLOOKUP(I11,[2]LSI!$H$2:$I$25,2)-12.1</f>
        <v>#N/A</v>
      </c>
      <c r="J13" s="14" t="e">
        <f>+J9+0.5+VLOOKUP(J10,[2]LSI!$F$2:$G$25,2)+VLOOKUP(J11,[2]LSI!$H$2:$I$25,2)-12.1</f>
        <v>#N/A</v>
      </c>
      <c r="K13" s="5"/>
    </row>
    <row r="14" spans="1:1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>
      <c r="A17" s="4"/>
      <c r="B17" s="10" t="s">
        <v>15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>
      <c r="A18" s="4"/>
      <c r="B18" s="10" t="s">
        <v>186</v>
      </c>
      <c r="C18" s="10" t="s">
        <v>187</v>
      </c>
      <c r="D18" s="14">
        <f t="shared" ref="D18:J18" ca="1" si="1">D19/10</f>
        <v>0</v>
      </c>
      <c r="E18" s="14">
        <f t="shared" ca="1" si="1"/>
        <v>0</v>
      </c>
      <c r="F18" s="14">
        <f t="shared" ca="1" si="1"/>
        <v>0</v>
      </c>
      <c r="G18" s="14">
        <f t="shared" ca="1" si="1"/>
        <v>0</v>
      </c>
      <c r="H18" s="14">
        <f t="shared" ca="1" si="1"/>
        <v>0</v>
      </c>
      <c r="I18" s="14">
        <f t="shared" ca="1" si="1"/>
        <v>0</v>
      </c>
      <c r="J18" s="14">
        <f t="shared" ca="1" si="1"/>
        <v>0</v>
      </c>
      <c r="K18" s="5"/>
    </row>
    <row r="19" spans="1:11">
      <c r="A19" s="4"/>
      <c r="B19" s="10" t="s">
        <v>186</v>
      </c>
      <c r="C19" s="10" t="s">
        <v>188</v>
      </c>
      <c r="D19" s="15">
        <f t="shared" ref="D19:J19" ca="1" si="2">D18*10</f>
        <v>0</v>
      </c>
      <c r="E19" s="15">
        <f t="shared" ca="1" si="2"/>
        <v>0</v>
      </c>
      <c r="F19" s="15">
        <f t="shared" ca="1" si="2"/>
        <v>0</v>
      </c>
      <c r="G19" s="15">
        <f t="shared" ca="1" si="2"/>
        <v>0</v>
      </c>
      <c r="H19" s="15">
        <f t="shared" ca="1" si="2"/>
        <v>0</v>
      </c>
      <c r="I19" s="15">
        <f t="shared" ca="1" si="2"/>
        <v>0</v>
      </c>
      <c r="J19" s="15">
        <f t="shared" ca="1" si="2"/>
        <v>0</v>
      </c>
      <c r="K19" s="5"/>
    </row>
    <row r="20" spans="1:11">
      <c r="A20" s="4"/>
      <c r="B20" s="10" t="s">
        <v>18</v>
      </c>
      <c r="C20" s="10" t="s">
        <v>25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10" t="s">
        <v>166</v>
      </c>
      <c r="C21" s="10" t="s">
        <v>167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133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49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10" t="s">
        <v>50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10" t="s">
        <v>51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>
      <c r="A32" s="4"/>
      <c r="B32" s="66"/>
      <c r="C32" s="82"/>
      <c r="D32" s="82"/>
      <c r="E32" s="82"/>
      <c r="F32" s="82"/>
      <c r="G32" s="82"/>
      <c r="H32" s="82"/>
      <c r="I32" s="82"/>
      <c r="J32" s="82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201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152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12" t="s">
        <v>197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18"/>
  <sheetViews>
    <sheetView tabSelected="1" view="pageLayout" topLeftCell="A7" zoomScale="130" zoomScaleNormal="110" zoomScalePageLayoutView="130" workbookViewId="0">
      <selection activeCell="C26" sqref="C2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'[3]R-ALL'!J1</f>
        <v>Rev3.0</v>
      </c>
    </row>
    <row r="2" spans="1:10">
      <c r="J2" s="13"/>
    </row>
    <row r="3" spans="1:10">
      <c r="B3" s="1" t="s">
        <v>204</v>
      </c>
      <c r="F3" s="8"/>
      <c r="G3" s="8"/>
      <c r="H3" s="9" t="s">
        <v>154</v>
      </c>
      <c r="J3" s="69" t="s">
        <v>206</v>
      </c>
    </row>
    <row r="4" spans="1:10" ht="15.75">
      <c r="B4" s="3" t="s">
        <v>205</v>
      </c>
      <c r="F4" s="8"/>
      <c r="G4" s="8"/>
      <c r="H4" s="9" t="s">
        <v>56</v>
      </c>
      <c r="J4" s="70">
        <v>43447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43448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>
        <v>1</v>
      </c>
      <c r="E7" s="8">
        <v>2</v>
      </c>
      <c r="F7" s="8">
        <v>3</v>
      </c>
      <c r="G7" s="5"/>
    </row>
    <row r="8" spans="1:10">
      <c r="A8" s="4"/>
      <c r="B8" s="71" t="s">
        <v>1</v>
      </c>
      <c r="C8" s="72" t="s">
        <v>2</v>
      </c>
      <c r="D8" s="72" t="s">
        <v>207</v>
      </c>
      <c r="E8" s="72" t="s">
        <v>208</v>
      </c>
      <c r="F8" s="72" t="s">
        <v>209</v>
      </c>
      <c r="G8" s="5"/>
    </row>
    <row r="9" spans="1:10">
      <c r="A9" s="4"/>
      <c r="B9" s="10" t="s">
        <v>3</v>
      </c>
      <c r="C9" s="11" t="s">
        <v>23</v>
      </c>
      <c r="D9" s="14">
        <v>7.1</v>
      </c>
      <c r="E9" s="14">
        <v>6.9</v>
      </c>
      <c r="F9" s="14">
        <v>7</v>
      </c>
      <c r="G9" s="5"/>
    </row>
    <row r="10" spans="1:10">
      <c r="A10" s="4"/>
      <c r="B10" s="10" t="s">
        <v>5</v>
      </c>
      <c r="C10" s="10" t="s">
        <v>52</v>
      </c>
      <c r="D10" s="15">
        <v>100</v>
      </c>
      <c r="E10" s="15">
        <v>45</v>
      </c>
      <c r="F10" s="15">
        <v>65</v>
      </c>
      <c r="G10" s="5"/>
    </row>
    <row r="11" spans="1:10">
      <c r="A11" s="4"/>
      <c r="B11" s="10" t="s">
        <v>6</v>
      </c>
      <c r="C11" s="10" t="s">
        <v>52</v>
      </c>
      <c r="D11" s="15">
        <v>100</v>
      </c>
      <c r="E11" s="15">
        <v>55</v>
      </c>
      <c r="F11" s="15">
        <v>120</v>
      </c>
      <c r="G11" s="5"/>
    </row>
    <row r="12" spans="1:10">
      <c r="A12" s="4"/>
      <c r="B12" s="10" t="s">
        <v>14</v>
      </c>
      <c r="C12" s="10" t="s">
        <v>53</v>
      </c>
      <c r="D12" s="15">
        <f>2*(D10-(5*10^(D9-10)))/(1+(0.94*10^(D9-10)))*10^(6-D9)</f>
        <v>15.866788097910028</v>
      </c>
      <c r="E12" s="15">
        <f>2*(E10-(5*10^(E9-10)))/(1+(0.94*10^(E9-10)))*10^(6-E9)</f>
        <v>11.320875764361739</v>
      </c>
      <c r="F12" s="15">
        <f>2*(F10-(5*10^(F9-10)))/(1+(0.94*10^(F9-10)))*10^(6-F9)</f>
        <v>12.986792415129779</v>
      </c>
      <c r="G12" s="5"/>
    </row>
    <row r="13" spans="1:10">
      <c r="A13" s="4"/>
      <c r="B13" s="10" t="s">
        <v>17</v>
      </c>
      <c r="C13" s="11" t="s">
        <v>23</v>
      </c>
      <c r="D13" s="14">
        <f>+D9+0.5+VLOOKUP(D10,[3]LSI!$F$2:$G$25,2)+VLOOKUP(D11,[3]LSI!$H$2:$I$25,2)-12.1</f>
        <v>-0.90000000000000036</v>
      </c>
      <c r="E13" s="14">
        <f>+E9+0.5+VLOOKUP(E10,[3]LSI!$F$2:$G$25,2)+VLOOKUP(E11,[3]LSI!$H$2:$I$25,2)-12.1</f>
        <v>-1.8000000000000007</v>
      </c>
      <c r="F13" s="14">
        <f>+F9+0.5+VLOOKUP(F10,[3]LSI!$F$2:$G$25,2)+VLOOKUP(F11,[3]LSI!$H$2:$I$25,2)-12.1</f>
        <v>-1.1999999999999993</v>
      </c>
      <c r="G13" s="5"/>
    </row>
    <row r="14" spans="1:10">
      <c r="A14" s="4"/>
      <c r="B14" s="10" t="s">
        <v>10</v>
      </c>
      <c r="C14" s="10" t="s">
        <v>24</v>
      </c>
      <c r="D14" s="11">
        <v>0.6</v>
      </c>
      <c r="E14" s="11">
        <v>0.17</v>
      </c>
      <c r="F14" s="11">
        <v>0.06</v>
      </c>
      <c r="G14" s="5"/>
    </row>
    <row r="15" spans="1:10">
      <c r="A15" s="4"/>
      <c r="B15" s="10" t="s">
        <v>11</v>
      </c>
      <c r="C15" s="10" t="s">
        <v>24</v>
      </c>
      <c r="D15" s="11">
        <v>1.6</v>
      </c>
      <c r="E15" s="11">
        <v>0.16</v>
      </c>
      <c r="F15" s="11">
        <v>0.17</v>
      </c>
      <c r="G15" s="5"/>
    </row>
    <row r="16" spans="1:10">
      <c r="A16" s="4"/>
      <c r="B16" s="10" t="s">
        <v>4</v>
      </c>
      <c r="C16" s="10" t="s">
        <v>24</v>
      </c>
      <c r="D16" s="11">
        <v>220</v>
      </c>
      <c r="E16" s="11">
        <v>160</v>
      </c>
      <c r="F16" s="11">
        <v>250</v>
      </c>
      <c r="G16" s="5"/>
    </row>
    <row r="17" spans="1:11">
      <c r="A17" s="4"/>
      <c r="B17" s="10" t="s">
        <v>15</v>
      </c>
      <c r="C17" s="10" t="s">
        <v>24</v>
      </c>
      <c r="D17" s="15">
        <v>47</v>
      </c>
      <c r="E17" s="15">
        <v>46</v>
      </c>
      <c r="F17" s="15">
        <v>105</v>
      </c>
      <c r="G17" s="5"/>
    </row>
    <row r="18" spans="1:11">
      <c r="A18" s="4"/>
      <c r="B18" s="10" t="s">
        <v>186</v>
      </c>
      <c r="C18" s="10" t="s">
        <v>187</v>
      </c>
      <c r="D18" s="14">
        <f t="shared" ref="D18:F18" si="0">D19/10</f>
        <v>31.5</v>
      </c>
      <c r="E18" s="14">
        <f t="shared" si="0"/>
        <v>22.8</v>
      </c>
      <c r="F18" s="14">
        <f t="shared" si="0"/>
        <v>34.799999999999997</v>
      </c>
      <c r="G18" s="5"/>
    </row>
    <row r="19" spans="1:11">
      <c r="A19" s="4"/>
      <c r="B19" s="10" t="s">
        <v>186</v>
      </c>
      <c r="C19" s="10" t="s">
        <v>188</v>
      </c>
      <c r="D19" s="15">
        <v>315</v>
      </c>
      <c r="E19" s="15">
        <v>228</v>
      </c>
      <c r="F19" s="15">
        <v>348</v>
      </c>
      <c r="G19" s="5"/>
    </row>
    <row r="20" spans="1:11">
      <c r="A20" s="4"/>
      <c r="B20" s="10" t="s">
        <v>18</v>
      </c>
      <c r="C20" s="10" t="s">
        <v>25</v>
      </c>
      <c r="D20" s="14">
        <v>7.43</v>
      </c>
      <c r="E20" s="14">
        <v>2.4900000000000002</v>
      </c>
      <c r="F20" s="14">
        <v>0.17</v>
      </c>
      <c r="G20" s="5"/>
    </row>
    <row r="21" spans="1:11">
      <c r="A21" s="4"/>
      <c r="B21" s="10" t="s">
        <v>166</v>
      </c>
      <c r="C21" s="10" t="s">
        <v>167</v>
      </c>
      <c r="D21" s="15" t="s">
        <v>38</v>
      </c>
      <c r="E21" s="15" t="s">
        <v>38</v>
      </c>
      <c r="F21" s="15" t="s">
        <v>38</v>
      </c>
      <c r="G21" s="5"/>
    </row>
    <row r="22" spans="1:11">
      <c r="A22" s="4"/>
      <c r="B22" s="10" t="s">
        <v>19</v>
      </c>
      <c r="C22" s="10" t="s">
        <v>55</v>
      </c>
      <c r="D22" s="14">
        <v>81.400000000000006</v>
      </c>
      <c r="E22" s="14">
        <v>97.7</v>
      </c>
      <c r="F22" s="14">
        <v>98.4</v>
      </c>
      <c r="G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210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210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211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55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 t="s">
        <v>201</v>
      </c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202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152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 t="s">
        <v>197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B4" sqref="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43448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95" t="s">
        <v>203</v>
      </c>
      <c r="K16" s="5"/>
    </row>
    <row r="17" spans="1:11">
      <c r="A17" s="4"/>
      <c r="B17" s="79" t="s">
        <v>198</v>
      </c>
      <c r="K17" s="5"/>
    </row>
    <row r="18" spans="1:11">
      <c r="A18" s="4"/>
      <c r="B18" s="79" t="s">
        <v>185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9" t="s">
        <v>131</v>
      </c>
      <c r="D21" s="99"/>
      <c r="E21" s="99"/>
      <c r="F21" s="99"/>
      <c r="G21" s="99"/>
      <c r="H21" s="99"/>
      <c r="I21" s="99"/>
      <c r="J21" s="99"/>
      <c r="K21" s="5"/>
    </row>
    <row r="22" spans="1:11">
      <c r="A22" s="4"/>
      <c r="B22" s="55"/>
      <c r="C22" s="100"/>
      <c r="D22" s="99"/>
      <c r="E22" s="99"/>
      <c r="F22" s="99"/>
      <c r="G22" s="99"/>
      <c r="H22" s="99"/>
      <c r="I22" s="99"/>
      <c r="J22" s="99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202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197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3" operator="equal">
      <formula>"Above MAV"</formula>
    </cfRule>
    <cfRule type="cellIs" dxfId="12" priority="4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6FB12143-093F-4B12-8B52-FC1FFF1B2881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193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43448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186</v>
      </c>
      <c r="C24" s="10" t="s">
        <v>187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186</v>
      </c>
      <c r="C25" s="10" t="s">
        <v>188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199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156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196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194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9" t="s">
        <v>131</v>
      </c>
      <c r="D46" s="99"/>
      <c r="E46" s="99"/>
      <c r="F46" s="99"/>
      <c r="G46" s="99"/>
      <c r="H46" s="99"/>
      <c r="I46" s="99"/>
      <c r="J46" s="99"/>
      <c r="K46" s="5"/>
    </row>
    <row r="47" spans="1:11">
      <c r="A47" s="4"/>
      <c r="B47" s="55" t="s">
        <v>24</v>
      </c>
      <c r="C47" s="100" t="s">
        <v>132</v>
      </c>
      <c r="D47" s="99"/>
      <c r="E47" s="99"/>
      <c r="F47" s="99"/>
      <c r="G47" s="99"/>
      <c r="H47" s="99"/>
      <c r="I47" s="99"/>
      <c r="J47" s="99"/>
      <c r="K47" s="5"/>
    </row>
    <row r="48" spans="1:11">
      <c r="A48" s="4"/>
      <c r="B48" s="55"/>
      <c r="C48" s="100"/>
      <c r="D48" s="99"/>
      <c r="E48" s="99"/>
      <c r="F48" s="99"/>
      <c r="G48" s="99"/>
      <c r="H48" s="99"/>
      <c r="I48" s="99"/>
      <c r="J48" s="99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195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186</v>
      </c>
      <c r="C23" s="92" t="s">
        <v>190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184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184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184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184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184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184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184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163</v>
      </c>
      <c r="I9" s="90" t="s">
        <v>164</v>
      </c>
      <c r="J9" s="90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186</v>
      </c>
      <c r="C17" s="92" t="s">
        <v>190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3C1197-5B1F-480F-8389-681FBE016973}"/>
</file>

<file path=customXml/itemProps2.xml><?xml version="1.0" encoding="utf-8"?>
<ds:datastoreItem xmlns:ds="http://schemas.openxmlformats.org/officeDocument/2006/customXml" ds:itemID="{C4EAE2C5-340A-4038-8E98-7132F80D30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2018-12-14T00:47:54Z</dcterms:modified>
</cp:coreProperties>
</file>