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3_ncr:1_{F55AA980-6A7A-406E-88D5-7B7B691E431C}" xr6:coauthVersionLast="36" xr6:coauthVersionMax="36" xr10:uidLastSave="{00000000-0000-0000-0000-000000000000}"/>
  <bookViews>
    <workbookView xWindow="120" yWindow="45" windowWidth="28620" windowHeight="12660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D17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1" i="17"/>
  <c r="G20" i="17"/>
  <c r="G19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26" i="1" l="1"/>
  <c r="E25" i="1"/>
  <c r="J25" i="1"/>
  <c r="J26" i="1"/>
  <c r="J19" i="9"/>
  <c r="J18" i="9"/>
  <c r="H19" i="9"/>
  <c r="H18" i="9"/>
  <c r="H25" i="1"/>
  <c r="H26" i="1"/>
  <c r="F18" i="9"/>
  <c r="F19" i="9"/>
  <c r="D18" i="9"/>
  <c r="D19" i="9"/>
  <c r="D26" i="1"/>
  <c r="D25" i="1"/>
  <c r="G18" i="9"/>
  <c r="G19" i="9"/>
  <c r="G25" i="1"/>
  <c r="G26" i="1"/>
  <c r="F25" i="1"/>
  <c r="F26" i="1"/>
  <c r="I18" i="9"/>
  <c r="I19" i="9"/>
  <c r="D25" i="4"/>
  <c r="D24" i="4"/>
  <c r="I25" i="1"/>
  <c r="I26" i="1"/>
  <c r="E18" i="9"/>
  <c r="E19" i="9"/>
</calcChain>
</file>

<file path=xl/sharedStrings.xml><?xml version="1.0" encoding="utf-8"?>
<sst xmlns="http://schemas.openxmlformats.org/spreadsheetml/2006/main" count="1101" uniqueCount="212">
  <si>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</si>
  <si>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</si>
  <si>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</si>
  <si>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</si>
  <si>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</si>
  <si>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</si>
  <si>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</si>
  <si>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</si>
  <si>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</si>
  <si>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</si>
  <si>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</si>
  <si>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</si>
  <si>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</si>
  <si>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</si>
  <si>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</si>
  <si>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</si>
  <si>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</si>
  <si>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</si>
  <si>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</si>
  <si>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</si>
  <si>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</si>
  <si>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</si>
  <si>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</si>
  <si>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</si>
  <si>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</si>
  <si>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</si>
  <si>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</si>
  <si>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</si>
  <si>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</si>
  <si>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</si>
  <si>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</si>
  <si>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</si>
  <si>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</si>
  <si>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</si>
  <si>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</si>
  <si>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</si>
  <si>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</si>
  <si>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</si>
  <si>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</si>
  <si>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</si>
  <si>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</si>
  <si>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</si>
  <si>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</si>
  <si>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</si>
  <si>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</si>
  <si>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</si>
  <si>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</si>
  <si>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</si>
  <si>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</si>
  <si>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</si>
  <si>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</si>
  <si>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</si>
  <si>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</si>
  <si>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</si>
  <si>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</si>
  <si>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</si>
  <si>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</si>
  <si>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</si>
  <si>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</si>
  <si>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</si>
  <si>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</si>
  <si>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</si>
  <si>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</si>
  <si>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</si>
  <si>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</si>
  <si>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</si>
  <si>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</si>
  <si>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</si>
  <si>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</si>
  <si>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</si>
  <si>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</si>
  <si>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</si>
  <si>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</si>
  <si>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</si>
  <si>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</si>
  <si>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</si>
  <si>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</si>
  <si>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</si>
  <si>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</si>
  <si>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</si>
  <si>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</si>
  <si>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</si>
  <si>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</si>
  <si>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</si>
  <si>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</si>
  <si>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</si>
  <si>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</si>
  <si>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</si>
  <si>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</si>
  <si>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</si>
  <si>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</si>
  <si>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</si>
  <si>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</si>
  <si>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</si>
  <si>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</si>
  <si>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</si>
  <si>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</si>
  <si>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</si>
  <si>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</si>
  <si>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</si>
  <si>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</si>
  <si>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</si>
  <si>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</si>
  <si>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</si>
  <si>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</si>
  <si>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</si>
  <si>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</si>
  <si>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</si>
  <si>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</si>
  <si>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</si>
  <si>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</si>
  <si>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</si>
  <si>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</si>
  <si>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</si>
  <si>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</si>
  <si>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</si>
  <si>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</si>
  <si>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</si>
  <si>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</si>
  <si>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</si>
  <si>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</si>
  <si>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</si>
  <si>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</si>
  <si>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</si>
  <si>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</si>
  <si>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</si>
  <si>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</si>
  <si>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</si>
  <si>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</si>
  <si>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</si>
  <si>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</si>
  <si>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</si>
  <si>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</si>
  <si>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</si>
  <si>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</si>
  <si>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</si>
  <si>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</si>
  <si>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</si>
  <si>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</si>
  <si>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</si>
  <si>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</si>
  <si>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</si>
  <si>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</si>
  <si>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</si>
  <si>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</si>
  <si>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</si>
  <si>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</si>
  <si>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</si>
  <si>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</si>
  <si>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</si>
  <si>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</si>
  <si>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</si>
  <si>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</si>
  <si>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</si>
  <si>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</si>
  <si>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</si>
  <si>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</si>
  <si>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</si>
  <si>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</si>
  <si>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</si>
  <si>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</si>
  <si>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</si>
  <si>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</si>
  <si>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</si>
  <si>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</si>
  <si>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</si>
  <si>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</si>
  <si>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</si>
  <si>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</si>
  <si>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</si>
  <si>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</si>
  <si>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</si>
  <si>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</si>
  <si>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</si>
  <si>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</si>
  <si>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</si>
  <si>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</si>
  <si>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</si>
  <si>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</si>
  <si>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</si>
  <si>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</si>
  <si>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</si>
  <si>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</si>
  <si>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</si>
  <si>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</si>
  <si>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</si>
  <si>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</si>
  <si>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</si>
  <si>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</si>
  <si>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</si>
  <si>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</si>
  <si>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</si>
  <si>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</si>
  <si>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</si>
  <si>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</si>
  <si>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</si>
  <si>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</si>
  <si>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</si>
  <si>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</si>
  <si>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</si>
  <si>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</si>
  <si>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</si>
  <si>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</si>
  <si>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</si>
  <si>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WAIHI FARM &amp; INDUSTRIAL</t>
  </si>
  <si>
    <t>KIMBERLEY TOOL &amp; DIE LTD WAIHI</t>
  </si>
  <si>
    <t>20190125SRT01</t>
  </si>
  <si>
    <r>
      <t xml:space="preserve">Comments: </t>
    </r>
    <r>
      <rPr>
        <sz val="8"/>
        <color theme="1"/>
        <rFont val="Arial"/>
        <family val="2"/>
      </rPr>
      <t xml:space="preserve">The sample was discoloured with no significant sediment </t>
    </r>
  </si>
  <si>
    <t>The negative LSI indicates corrosive water</t>
  </si>
  <si>
    <t>The high iron and manganese content may cause staining, taste and odour issues</t>
  </si>
  <si>
    <t>670% above GV</t>
  </si>
  <si>
    <t>&lt;0.04 Staining, &lt;0.10 Taste, 650% above 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</si>
</sst>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7"/>
  <sheetViews>
    <sheetView tabSelected="1" view="pageLayout" zoomScale="130" zoomScaleNormal="110" zoomScalePageLayoutView="130" workbookViewId="0">
      <selection activeCell="H14" sqref="H14:J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43490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>
        <v>6.7</v>
      </c>
      <c r="E8" s="11" t="s">
        <v>64</v>
      </c>
      <c r="F8" s="11" t="s">
        <v>23</v>
      </c>
      <c r="G8" s="11" t="str">
        <f>VLOOKUP(D8,Lookup!C3:D7,2)</f>
        <v>Acidic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>
        <v>70</v>
      </c>
      <c r="E9" s="11" t="s">
        <v>23</v>
      </c>
      <c r="F9" s="11" t="s">
        <v>23</v>
      </c>
      <c r="G9" s="11" t="str">
        <f>VLOOKUP(D9,Lookup!C18:D25,2)</f>
        <v>Moderate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>
        <v>40</v>
      </c>
      <c r="E10" s="11" t="s">
        <v>65</v>
      </c>
      <c r="F10" s="11" t="s">
        <v>23</v>
      </c>
      <c r="G10" s="11" t="str">
        <f>VLOOKUP(D10,Lookup!C27:D33,2)</f>
        <v>Slightly Hard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v>27.919519077425512</v>
      </c>
      <c r="E11" s="11" t="s">
        <v>23</v>
      </c>
      <c r="F11" s="11" t="s">
        <v>23</v>
      </c>
      <c r="G11" s="11" t="str">
        <f>VLOOKUP(D11,Lookup!C98:D103,2)</f>
        <v>Significant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>
        <v>-2</v>
      </c>
      <c r="E12" s="11" t="s">
        <v>23</v>
      </c>
      <c r="F12" s="11" t="s">
        <v>23</v>
      </c>
      <c r="G12" s="11" t="str">
        <f>VLOOKUP(D12,Lookup!C105:D109,2)</f>
        <v>Corrosive</v>
      </c>
      <c r="H12" s="97" t="s">
        <v>156</v>
      </c>
      <c r="I12" s="98"/>
      <c r="J12" s="99"/>
      <c r="K12" s="5"/>
    </row>
    <row r="13" spans="1:11">
      <c r="A13" s="4"/>
      <c r="B13" s="10" t="s">
        <v>10</v>
      </c>
      <c r="C13" s="10" t="s">
        <v>24</v>
      </c>
      <c r="D13" s="11">
        <v>1.54</v>
      </c>
      <c r="E13" s="11" t="s">
        <v>66</v>
      </c>
      <c r="F13" s="11" t="s">
        <v>23</v>
      </c>
      <c r="G13" s="11" t="str">
        <f>VLOOKUP(D13,Lookup!C52:D59,2)</f>
        <v>High</v>
      </c>
      <c r="H13" s="97" t="s">
        <v>210</v>
      </c>
      <c r="I13" s="98"/>
      <c r="J13" s="99"/>
      <c r="K13" s="5"/>
    </row>
    <row r="14" spans="1:11">
      <c r="A14" s="4"/>
      <c r="B14" s="10" t="s">
        <v>11</v>
      </c>
      <c r="C14" s="10" t="s">
        <v>24</v>
      </c>
      <c r="D14" s="11">
        <v>0.3</v>
      </c>
      <c r="E14" s="11" t="s">
        <v>67</v>
      </c>
      <c r="F14" s="11">
        <v>0.4</v>
      </c>
      <c r="G14" s="11" t="str">
        <f>VLOOKUP(D14,Lookup!C61:D65,2)</f>
        <v>Very High</v>
      </c>
      <c r="H14" s="97" t="s">
        <v>211</v>
      </c>
      <c r="I14" s="98"/>
      <c r="J14" s="99"/>
      <c r="K14" s="5"/>
    </row>
    <row r="15" spans="1:11">
      <c r="A15" s="4"/>
      <c r="B15" s="10" t="s">
        <v>4</v>
      </c>
      <c r="C15" s="10" t="s">
        <v>24</v>
      </c>
      <c r="D15" s="11">
        <v>130</v>
      </c>
      <c r="E15" s="11" t="s">
        <v>69</v>
      </c>
      <c r="F15" s="11" t="s">
        <v>23</v>
      </c>
      <c r="G15" s="11" t="str">
        <f>VLOOKUP(D15,Lookup!C9:D16,2)</f>
        <v>Moderate</v>
      </c>
      <c r="H15" s="97" t="s">
        <v>156</v>
      </c>
      <c r="I15" s="98"/>
      <c r="J15" s="99"/>
      <c r="K15" s="5"/>
    </row>
    <row r="16" spans="1:11">
      <c r="A16" s="4"/>
      <c r="B16" s="10" t="s">
        <v>15</v>
      </c>
      <c r="C16" s="10" t="s">
        <v>24</v>
      </c>
      <c r="D16" s="15">
        <v>14</v>
      </c>
      <c r="E16" s="11" t="s">
        <v>70</v>
      </c>
      <c r="F16" s="11" t="s">
        <v>23</v>
      </c>
      <c r="G16" s="11" t="str">
        <f>VLOOKUP(D16,Lookup!C80:D87,2)</f>
        <v>Low</v>
      </c>
      <c r="H16" s="97"/>
      <c r="I16" s="98"/>
      <c r="J16" s="99"/>
      <c r="K16" s="5"/>
    </row>
    <row r="17" spans="1:11">
      <c r="A17" s="4"/>
      <c r="B17" s="10" t="s">
        <v>185</v>
      </c>
      <c r="C17" s="10" t="s">
        <v>186</v>
      </c>
      <c r="D17" s="14">
        <f>D18/10</f>
        <v>17.8</v>
      </c>
      <c r="E17" s="11" t="s">
        <v>23</v>
      </c>
      <c r="F17" s="11" t="s">
        <v>23</v>
      </c>
      <c r="G17" s="11" t="s">
        <v>23</v>
      </c>
      <c r="H17" s="97"/>
      <c r="I17" s="98"/>
      <c r="J17" s="99"/>
      <c r="K17" s="5"/>
    </row>
    <row r="18" spans="1:11">
      <c r="A18" s="4"/>
      <c r="B18" s="10" t="s">
        <v>185</v>
      </c>
      <c r="C18" s="10" t="s">
        <v>187</v>
      </c>
      <c r="D18" s="15">
        <v>178</v>
      </c>
      <c r="E18" s="11" t="s">
        <v>23</v>
      </c>
      <c r="F18" s="11" t="s">
        <v>23</v>
      </c>
      <c r="G18" s="11" t="s">
        <v>23</v>
      </c>
      <c r="H18" s="97"/>
      <c r="I18" s="98"/>
      <c r="J18" s="99"/>
      <c r="K18" s="5"/>
    </row>
    <row r="19" spans="1:11">
      <c r="A19" s="4"/>
      <c r="B19" s="10" t="s">
        <v>18</v>
      </c>
      <c r="C19" s="10" t="s">
        <v>25</v>
      </c>
      <c r="D19" s="14">
        <v>16.600000000000001</v>
      </c>
      <c r="E19" s="11" t="s">
        <v>71</v>
      </c>
      <c r="F19" s="11" t="s">
        <v>23</v>
      </c>
      <c r="G19" s="11" t="str">
        <f>VLOOKUP(D19,Lookup!C124:D131,2)</f>
        <v>High</v>
      </c>
      <c r="H19" s="97"/>
      <c r="I19" s="98"/>
      <c r="J19" s="99"/>
      <c r="K19" s="5"/>
    </row>
    <row r="20" spans="1:11">
      <c r="A20" s="4"/>
      <c r="B20" s="10" t="s">
        <v>165</v>
      </c>
      <c r="C20" s="10" t="s">
        <v>166</v>
      </c>
      <c r="D20" s="15">
        <v>60</v>
      </c>
      <c r="E20" s="11" t="s">
        <v>23</v>
      </c>
      <c r="F20" s="11" t="s">
        <v>23</v>
      </c>
      <c r="G20" s="11" t="str">
        <f>VLOOKUP(D20,Lookup!C149:D152,2)</f>
        <v>High</v>
      </c>
      <c r="H20" s="97"/>
      <c r="I20" s="98"/>
      <c r="J20" s="99"/>
      <c r="K20" s="5"/>
    </row>
    <row r="21" spans="1:11">
      <c r="A21" s="4"/>
      <c r="B21" s="10" t="s">
        <v>19</v>
      </c>
      <c r="C21" s="10" t="s">
        <v>55</v>
      </c>
      <c r="D21" s="14">
        <v>84.3</v>
      </c>
      <c r="E21" s="11" t="s">
        <v>23</v>
      </c>
      <c r="F21" s="11" t="s">
        <v>23</v>
      </c>
      <c r="G21" s="11" t="str">
        <f>VLOOKUP(D21,Lookup!C133:D139,2)</f>
        <v>Below Ideal</v>
      </c>
      <c r="H21" s="97"/>
      <c r="I21" s="98"/>
      <c r="J21" s="99"/>
      <c r="K21" s="5"/>
    </row>
    <row r="22" spans="1:11">
      <c r="A22" s="4"/>
      <c r="B22" s="66"/>
      <c r="C22" s="66"/>
      <c r="D22" s="68"/>
      <c r="E22" s="68"/>
      <c r="F22" s="68"/>
      <c r="G22" s="68"/>
      <c r="H22" s="91"/>
      <c r="I22" s="91"/>
      <c r="J22" s="91"/>
      <c r="K22" s="5"/>
    </row>
    <row r="23" spans="1:11">
      <c r="A23" s="4"/>
      <c r="B23" s="55" t="s">
        <v>207</v>
      </c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95" t="s">
        <v>208</v>
      </c>
      <c r="C24" s="95"/>
      <c r="K24" s="5"/>
    </row>
    <row r="25" spans="1:11">
      <c r="A25" s="4"/>
      <c r="B25" s="95" t="s">
        <v>209</v>
      </c>
      <c r="K25" s="5"/>
    </row>
    <row r="26" spans="1:11">
      <c r="A26" s="4"/>
      <c r="B26" s="94"/>
      <c r="C26" s="94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101"/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194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mergeCells count="18">
    <mergeCell ref="C28:J28"/>
    <mergeCell ref="C29:J29"/>
    <mergeCell ref="C30:J30"/>
    <mergeCell ref="G7:J7"/>
    <mergeCell ref="H8:J8"/>
    <mergeCell ref="H9:J9"/>
    <mergeCell ref="H10:J10"/>
    <mergeCell ref="H17:J17"/>
    <mergeCell ref="H11:J11"/>
    <mergeCell ref="H12:J12"/>
    <mergeCell ref="H13:J13"/>
    <mergeCell ref="H14:J14"/>
    <mergeCell ref="H18:J18"/>
    <mergeCell ref="H19:J19"/>
    <mergeCell ref="H20:J20"/>
    <mergeCell ref="H21:J21"/>
    <mergeCell ref="H15:J15"/>
    <mergeCell ref="H16:J16"/>
  </mergeCells>
  <conditionalFormatting sqref="G8:G22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17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17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18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18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+D9+0.5+VLOOKUP(D10,[1]LSI!$F$2:$G$25,2)+VLOOKUP(D11,[1]LSI!$H$2:$I$25,2)-12.1</f>
        <v>#N/A</v>
      </c>
      <c r="E13" s="14" t="e">
        <f>+E9+0.5+VLOOKUP(E10,[1]LSI!$F$2:$G$25,2)+VLOOKUP(E11,[1]LSI!$H$2:$I$25,2)-12.1</f>
        <v>#N/A</v>
      </c>
      <c r="F13" s="14" t="e">
        <f>+F9+0.5+VLOOKUP(F10,[1]LSI!$F$2:$G$25,2)+VLOOKUP(F11,[1]LSI!$H$2:$I$25,2)-12.1</f>
        <v>#N/A</v>
      </c>
      <c r="G13" s="14" t="e">
        <f>+G9+0.5+VLOOKUP(G10,[1]LSI!$F$2:$G$25,2)+VLOOKUP(G11,[1]LSI!$H$2:$I$25,2)-12.1</f>
        <v>#N/A</v>
      </c>
      <c r="H13" s="14" t="e">
        <f>+H9+0.5+VLOOKUP(H10,[1]LSI!$F$2:$G$25,2)+VLOOKUP(H11,[1]LSI!$H$2:$I$25,2)-12.1</f>
        <v>#N/A</v>
      </c>
      <c r="I13" s="14" t="e">
        <f>+I9+0.5+VLOOKUP(I10,[1]LSI!$F$2:$G$25,2)+VLOOKUP(I11,[1]LSI!$H$2:$I$25,2)-12.1</f>
        <v>#N/A</v>
      </c>
      <c r="J13" s="14" t="e">
        <f>+J9+0.5+VLOOKUP(J10,[1]LSI!$F$2:$G$25,2)+VLOOKUP(J11,[1]LSI!$H$2:$I$25,2)-12.1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E4B0FF-C565-4A66-84F1-BF5DB623B938}"/>
</file>

<file path=customXml/itemProps2.xml><?xml version="1.0" encoding="utf-8"?>
<ds:datastoreItem xmlns:ds="http://schemas.openxmlformats.org/officeDocument/2006/customXml" ds:itemID="{E964E54F-5BA6-4FCB-BAB5-61D3B2137275}"/>
</file>

<file path=customXml/itemProps3.xml><?xml version="1.0" encoding="utf-8"?>
<ds:datastoreItem xmlns:ds="http://schemas.openxmlformats.org/officeDocument/2006/customXml" ds:itemID="{34ED30C4-C4B1-45E1-880E-3B7F75E539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2019-02-20T19:28:51Z</cp:lastPrinted>
  <dcterms:created xsi:type="dcterms:W3CDTF">2017-07-10T05:27:40Z</dcterms:created>
  <dcterms:modified xsi:type="dcterms:W3CDTF">2019-02-20T19:29:12Z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