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2 February\"/>
    </mc:Choice>
  </mc:AlternateContent>
  <xr:revisionPtr revIDLastSave="0" documentId="13_ncr:1_{3CB58924-ED1A-4F33-9185-2F29DA65320B}" xr6:coauthVersionLast="36" xr6:coauthVersionMax="36" xr10:uidLastSave="{00000000-0000-0000-0000-000000000000}"/>
  <bookViews>
    <workbookView xWindow="120" yWindow="45" windowWidth="28620" windowHeight="12660" activeTab="4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H13" i="9" l="1"/>
  <c r="E13" i="9"/>
  <c r="D13" i="9"/>
  <c r="H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F18" i="9"/>
  <c r="G18" i="9"/>
  <c r="H18" i="9"/>
  <c r="I18" i="9"/>
  <c r="H25" i="1" l="1"/>
  <c r="H26" i="1"/>
  <c r="F25" i="1"/>
  <c r="F26" i="1"/>
  <c r="J25" i="1"/>
  <c r="J26" i="1"/>
  <c r="I26" i="1"/>
  <c r="I25" i="1"/>
  <c r="G25" i="1"/>
  <c r="G26" i="1"/>
  <c r="D25" i="4"/>
  <c r="D24" i="4"/>
  <c r="E26" i="1"/>
  <c r="E25" i="1"/>
  <c r="D25" i="1"/>
  <c r="D26" i="1"/>
</calcChain>
</file>

<file path=xl/sharedStrings.xml><?xml version="1.0" encoding="utf-8"?>
<sst xmlns="http://schemas.openxmlformats.org/spreadsheetml/2006/main" count="1130" uniqueCount="211">
  <si>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</si>
  <si>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</si>
  <si>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</si>
  <si>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</si>
  <si>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</si>
  <si>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</si>
  <si>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</si>
  <si>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</si>
  <si>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</si>
  <si>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</si>
  <si>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</si>
  <si>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</si>
  <si>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</si>
  <si>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</si>
  <si>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</si>
  <si>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</si>
  <si>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</si>
  <si>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</si>
  <si>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</si>
  <si>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</si>
  <si>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</si>
  <si>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</si>
  <si>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</si>
  <si>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</si>
  <si>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</si>
  <si>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</si>
  <si>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</si>
  <si>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</si>
  <si>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</si>
  <si>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</si>
  <si>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</si>
  <si>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</si>
  <si>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</si>
  <si>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</si>
  <si>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</si>
  <si>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</si>
  <si>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</si>
  <si>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</si>
  <si>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</si>
  <si>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</si>
  <si>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</si>
  <si>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</si>
  <si>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</si>
  <si>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</si>
  <si>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</si>
  <si>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</si>
  <si>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</si>
  <si>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</si>
  <si>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</si>
  <si>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</si>
  <si>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</si>
  <si>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</si>
  <si>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</si>
  <si>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</si>
  <si>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</si>
  <si>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</si>
  <si>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</si>
  <si>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</si>
  <si>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</si>
  <si>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</si>
  <si>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</si>
  <si>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</si>
  <si>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</si>
  <si>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</si>
  <si>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</si>
  <si>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</si>
  <si>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</si>
  <si>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</si>
  <si>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</si>
  <si>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</si>
  <si>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</si>
  <si>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</si>
  <si>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</si>
  <si>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</si>
  <si>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</si>
  <si>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</si>
  <si>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</si>
  <si>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</si>
  <si>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</si>
  <si>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</si>
  <si>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</si>
  <si>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</si>
  <si>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</si>
  <si>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</si>
  <si>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</si>
  <si>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</si>
  <si>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</si>
  <si>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</si>
  <si>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</si>
  <si>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</si>
  <si>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</si>
  <si>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</si>
  <si>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</si>
  <si>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</si>
  <si>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</si>
  <si>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</si>
  <si>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</si>
  <si>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</si>
  <si>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</si>
  <si>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</si>
  <si>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</si>
  <si>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</si>
  <si>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</si>
  <si>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</si>
  <si>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</si>
  <si>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</si>
  <si>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</si>
  <si>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</si>
  <si>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</si>
  <si>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</si>
  <si>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</si>
  <si>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</si>
  <si>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</si>
  <si>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</si>
  <si>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</si>
  <si>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</si>
  <si>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</si>
  <si>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</si>
  <si>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</si>
  <si>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</si>
  <si>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</si>
  <si>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</si>
  <si>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</si>
  <si>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</si>
  <si>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</si>
  <si>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</si>
  <si>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</si>
  <si>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</si>
  <si>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</si>
  <si>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</si>
  <si>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</si>
  <si>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</si>
  <si>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</si>
  <si>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</si>
  <si>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</si>
  <si>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</si>
  <si>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</si>
  <si>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</si>
  <si>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</si>
  <si>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</si>
  <si>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</si>
  <si>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</si>
  <si>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</si>
  <si>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</si>
  <si>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</si>
  <si>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</si>
  <si>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</si>
  <si>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</si>
  <si>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</si>
  <si>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</si>
  <si>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</si>
  <si>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</si>
  <si>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</si>
  <si>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</si>
  <si>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</si>
  <si>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</si>
  <si>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</si>
  <si>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</si>
  <si>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</si>
  <si>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</si>
  <si>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</si>
  <si>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</si>
  <si>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</si>
  <si>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</si>
  <si>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</si>
  <si>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</si>
  <si>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</si>
  <si>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</si>
  <si>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</si>
  <si>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</si>
  <si>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</si>
  <si>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</si>
  <si>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</si>
  <si>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</si>
  <si>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</si>
  <si>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</si>
  <si>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</si>
  <si>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</si>
  <si>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</si>
  <si>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</si>
  <si>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</si>
  <si>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</si>
  <si>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</si>
  <si>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</si>
  <si>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</si>
  <si>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</si>
  <si>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</si>
  <si>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</si>
  <si>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</si>
  <si>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</si>
  <si>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</si>
  <si>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</si>
  <si>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</si>
  <si>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</si>
  <si>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</si>
  <si>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</si>
  <si>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</si>
  <si>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</si>
  <si>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</si>
  <si>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</si>
  <si>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</si>
  <si>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</si>
  <si>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>M FARM</t>
  </si>
  <si>
    <t>TE WHANGAI TRUST</t>
  </si>
  <si>
    <t>20190228SRT01</t>
  </si>
  <si>
    <t>Raw Water</t>
  </si>
  <si>
    <t>1µm Filtered</t>
  </si>
  <si>
    <t>Carbon</t>
  </si>
  <si>
    <t xml:space="preserve">The sample was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</si>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</sst>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18</xdr:row>
      <xdr:rowOff>153865</xdr:rowOff>
    </xdr:from>
    <xdr:to>
      <xdr:col>1</xdr:col>
      <xdr:colOff>1033096</xdr:colOff>
      <xdr:row>20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43528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43528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43528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43528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view="pageLayout" topLeftCell="A13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202</v>
      </c>
      <c r="F3" s="8"/>
      <c r="G3" s="8"/>
      <c r="H3" s="9" t="s">
        <v>154</v>
      </c>
      <c r="J3" s="69" t="s">
        <v>204</v>
      </c>
    </row>
    <row r="4" spans="1:10" ht="15.75">
      <c r="B4" s="3" t="s">
        <v>203</v>
      </c>
      <c r="F4" s="8"/>
      <c r="G4" s="8"/>
      <c r="H4" s="9" t="s">
        <v>56</v>
      </c>
      <c r="J4" s="70">
        <v>43524</v>
      </c>
    </row>
    <row r="5" spans="1:10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43528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5"/>
    </row>
    <row r="8" spans="1:10">
      <c r="A8" s="4"/>
      <c r="B8" s="71" t="s">
        <v>1</v>
      </c>
      <c r="C8" s="72" t="s">
        <v>2</v>
      </c>
      <c r="D8" s="72" t="s">
        <v>205</v>
      </c>
      <c r="E8" s="72" t="s">
        <v>162</v>
      </c>
      <c r="F8" s="72" t="s">
        <v>163</v>
      </c>
      <c r="G8" s="72" t="s">
        <v>164</v>
      </c>
      <c r="H8" s="72" t="s">
        <v>206</v>
      </c>
      <c r="I8" s="72" t="s">
        <v>207</v>
      </c>
      <c r="J8" s="5"/>
    </row>
    <row r="9" spans="1:10">
      <c r="A9" s="4"/>
      <c r="B9" s="10" t="s">
        <v>3</v>
      </c>
      <c r="C9" s="11" t="s">
        <v>23</v>
      </c>
      <c r="D9" s="14">
        <v>6.5</v>
      </c>
      <c r="E9" s="14">
        <v>6.3</v>
      </c>
      <c r="F9" s="14">
        <v>6.8</v>
      </c>
      <c r="G9" s="14">
        <v>6.2</v>
      </c>
      <c r="H9" s="14">
        <v>6.4</v>
      </c>
      <c r="I9" s="14">
        <v>6</v>
      </c>
      <c r="J9" s="5"/>
    </row>
    <row r="10" spans="1:10">
      <c r="A10" s="4"/>
      <c r="B10" s="10" t="s">
        <v>5</v>
      </c>
      <c r="C10" s="10" t="s">
        <v>52</v>
      </c>
      <c r="D10" s="11">
        <v>30</v>
      </c>
      <c r="E10" s="11">
        <v>25</v>
      </c>
      <c r="F10" s="11">
        <v>40</v>
      </c>
      <c r="G10" s="11">
        <v>30</v>
      </c>
      <c r="H10" s="11">
        <v>20</v>
      </c>
      <c r="I10" s="11" t="s">
        <v>38</v>
      </c>
      <c r="J10" s="5"/>
    </row>
    <row r="11" spans="1:10">
      <c r="A11" s="4"/>
      <c r="B11" s="10" t="s">
        <v>6</v>
      </c>
      <c r="C11" s="10" t="s">
        <v>52</v>
      </c>
      <c r="D11" s="11">
        <v>25</v>
      </c>
      <c r="E11" s="11">
        <v>15</v>
      </c>
      <c r="F11" s="11" t="s">
        <v>38</v>
      </c>
      <c r="G11" s="11" t="s">
        <v>38</v>
      </c>
      <c r="H11" s="11">
        <v>10</v>
      </c>
      <c r="I11" s="11" t="s">
        <v>38</v>
      </c>
      <c r="J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18.967027934190966</v>
      </c>
      <c r="E12" s="15">
        <f t="shared" ref="E12:H12" si="0">2*(E10-(5*10^(E9-10)))/(1+(0.94*10^(E9-10)))*10^(6-E9)</f>
        <v>25.053662750224699</v>
      </c>
      <c r="F12" s="15">
        <v>12.67063058990481</v>
      </c>
      <c r="G12" s="15">
        <v>37.850801657891161</v>
      </c>
      <c r="H12" s="15">
        <f t="shared" si="0"/>
        <v>15.919527945793027</v>
      </c>
      <c r="I12" s="15">
        <v>9.9980601823428596</v>
      </c>
      <c r="J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-2.6999999999999993</v>
      </c>
      <c r="E13" s="14">
        <f>+E9+0.5+VLOOKUP(E10,[2]LSI!$F$2:$G$25,2)+VLOOKUP(E11,[2]LSI!$H$2:$I$25,2)-12.1</f>
        <v>-3.2999999999999989</v>
      </c>
      <c r="F13" s="14">
        <v>-3</v>
      </c>
      <c r="G13" s="14">
        <v>-3.6999999999999993</v>
      </c>
      <c r="H13" s="14">
        <f>+H9+0.5+VLOOKUP(H10,[2]LSI!$F$2:$G$25,2)+VLOOKUP(H11,[2]LSI!$H$2:$I$25,2)-12.1</f>
        <v>-3.5999999999999996</v>
      </c>
      <c r="I13" s="14">
        <v>-4.5999999999999996</v>
      </c>
      <c r="J13" s="5"/>
    </row>
    <row r="14" spans="1:10">
      <c r="A14" s="4"/>
      <c r="B14" s="10" t="s">
        <v>10</v>
      </c>
      <c r="C14" s="10" t="s">
        <v>24</v>
      </c>
      <c r="D14" s="11">
        <v>1.76</v>
      </c>
      <c r="E14" s="11">
        <v>1.4</v>
      </c>
      <c r="F14" s="11">
        <v>1.36</v>
      </c>
      <c r="G14" s="11">
        <v>0.92</v>
      </c>
      <c r="H14" s="11">
        <v>1.08</v>
      </c>
      <c r="I14" s="11">
        <v>0.66</v>
      </c>
      <c r="J14" s="5"/>
    </row>
    <row r="15" spans="1:10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11" t="s">
        <v>40</v>
      </c>
      <c r="I15" s="11">
        <v>0.02</v>
      </c>
      <c r="J15" s="5"/>
    </row>
    <row r="16" spans="1:10">
      <c r="A16" s="4"/>
      <c r="B16" s="10" t="s">
        <v>4</v>
      </c>
      <c r="C16" s="10" t="s">
        <v>24</v>
      </c>
      <c r="D16" s="11">
        <v>110</v>
      </c>
      <c r="E16" s="11">
        <v>110</v>
      </c>
      <c r="F16" s="11">
        <v>110</v>
      </c>
      <c r="G16" s="11">
        <v>120</v>
      </c>
      <c r="H16" s="11">
        <v>110</v>
      </c>
      <c r="I16" s="11">
        <v>60</v>
      </c>
      <c r="J16" s="5"/>
    </row>
    <row r="17" spans="1:11">
      <c r="A17" s="4"/>
      <c r="B17" s="10" t="s">
        <v>15</v>
      </c>
      <c r="C17" s="10" t="s">
        <v>24</v>
      </c>
      <c r="D17" s="11">
        <v>27</v>
      </c>
      <c r="E17" s="11">
        <v>28</v>
      </c>
      <c r="F17" s="11">
        <v>32</v>
      </c>
      <c r="G17" s="11">
        <v>60</v>
      </c>
      <c r="H17" s="11">
        <v>32</v>
      </c>
      <c r="I17" s="11">
        <v>12</v>
      </c>
      <c r="J17" s="5"/>
    </row>
    <row r="18" spans="1:11">
      <c r="A18" s="4"/>
      <c r="B18" s="10" t="s">
        <v>185</v>
      </c>
      <c r="C18" s="10" t="s">
        <v>186</v>
      </c>
      <c r="D18" s="14">
        <f t="shared" ref="D18:I18" si="1">D19/10</f>
        <v>15.1</v>
      </c>
      <c r="E18" s="14">
        <f t="shared" si="1"/>
        <v>15.2</v>
      </c>
      <c r="F18" s="14">
        <f t="shared" si="1"/>
        <v>15</v>
      </c>
      <c r="G18" s="14">
        <f t="shared" si="1"/>
        <v>16.600000000000001</v>
      </c>
      <c r="H18" s="14">
        <f t="shared" si="1"/>
        <v>14.9</v>
      </c>
      <c r="I18" s="14">
        <f t="shared" si="1"/>
        <v>8.6999999999999993</v>
      </c>
      <c r="J18" s="5"/>
    </row>
    <row r="19" spans="1:11">
      <c r="A19" s="4"/>
      <c r="B19" s="10" t="s">
        <v>185</v>
      </c>
      <c r="C19" s="10" t="s">
        <v>187</v>
      </c>
      <c r="D19" s="15">
        <v>151</v>
      </c>
      <c r="E19" s="15">
        <v>152</v>
      </c>
      <c r="F19" s="15">
        <v>150</v>
      </c>
      <c r="G19" s="15">
        <v>166</v>
      </c>
      <c r="H19" s="15">
        <v>149</v>
      </c>
      <c r="I19" s="15">
        <v>87</v>
      </c>
      <c r="J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>
        <v>3.95</v>
      </c>
      <c r="F20" s="14">
        <v>3.63</v>
      </c>
      <c r="G20" s="14">
        <v>3.69</v>
      </c>
      <c r="H20" s="14">
        <v>0.76</v>
      </c>
      <c r="I20" s="14">
        <v>0.74</v>
      </c>
      <c r="J20" s="5"/>
    </row>
    <row r="21" spans="1:11">
      <c r="A21" s="4"/>
      <c r="B21" s="10" t="s">
        <v>165</v>
      </c>
      <c r="C21" s="10" t="s">
        <v>166</v>
      </c>
      <c r="D21" s="11">
        <v>45</v>
      </c>
      <c r="E21" s="11">
        <v>20</v>
      </c>
      <c r="F21" s="11" t="s">
        <v>38</v>
      </c>
      <c r="G21" s="11" t="s">
        <v>38</v>
      </c>
      <c r="H21" s="11">
        <v>25</v>
      </c>
      <c r="I21" s="11" t="s">
        <v>38</v>
      </c>
      <c r="J21" s="5"/>
    </row>
    <row r="22" spans="1:11">
      <c r="A22" s="4"/>
      <c r="B22" s="10" t="s">
        <v>19</v>
      </c>
      <c r="C22" s="10" t="s">
        <v>55</v>
      </c>
      <c r="D22" s="14">
        <v>54</v>
      </c>
      <c r="E22" s="14">
        <v>56.1</v>
      </c>
      <c r="F22" s="14">
        <v>55.4</v>
      </c>
      <c r="G22" s="14">
        <v>80.7</v>
      </c>
      <c r="H22" s="14">
        <v>61.5</v>
      </c>
      <c r="I22" s="14">
        <v>87.4</v>
      </c>
      <c r="J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209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210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43528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43528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09"/>
  <sheetViews>
    <sheetView tabSelected="1" view="pageLayout" zoomScale="130" zoomScaleNormal="110" zoomScalePageLayoutView="130" workbookViewId="0">
      <selection activeCell="F23" sqref="F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202</v>
      </c>
      <c r="F3" s="8"/>
      <c r="G3" s="8"/>
      <c r="H3" s="9" t="s">
        <v>154</v>
      </c>
      <c r="J3" s="69" t="s">
        <v>204</v>
      </c>
    </row>
    <row r="4" spans="1:11" ht="15.75">
      <c r="B4" s="3" t="s">
        <v>203</v>
      </c>
      <c r="F4" s="8"/>
      <c r="G4" s="8"/>
      <c r="H4" s="9" t="s">
        <v>56</v>
      </c>
      <c r="J4" s="70">
        <v>43524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43528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36</v>
      </c>
      <c r="E8" s="11" t="s">
        <v>23</v>
      </c>
      <c r="F8" s="11" t="s">
        <v>23</v>
      </c>
      <c r="G8" s="11" t="str">
        <f>VLOOKUP(D8,Lookup!C111:D112,2,FALSE)</f>
        <v>Warning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36</v>
      </c>
      <c r="E9" s="11" t="s">
        <v>23</v>
      </c>
      <c r="F9" s="11" t="s">
        <v>39</v>
      </c>
      <c r="G9" s="11" t="str">
        <f>VLOOKUP(D9,Lookup!C113:D114,2,FALSE)</f>
        <v>ALERT</v>
      </c>
      <c r="H9" s="96"/>
      <c r="I9" s="97"/>
      <c r="J9" s="98"/>
      <c r="K9" s="5"/>
    </row>
    <row r="10" spans="1:11">
      <c r="A10" s="4"/>
      <c r="B10" s="66"/>
      <c r="C10" s="66"/>
      <c r="D10" s="68"/>
      <c r="E10" s="68"/>
      <c r="F10" s="68"/>
      <c r="G10" s="68"/>
      <c r="H10" s="81"/>
      <c r="I10" s="81"/>
      <c r="J10" s="81"/>
      <c r="K10" s="5"/>
    </row>
    <row r="11" spans="1:11">
      <c r="A11" s="4"/>
      <c r="B11" s="55" t="s">
        <v>157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79" t="s">
        <v>148</v>
      </c>
      <c r="C12" s="79"/>
      <c r="K12" s="5"/>
    </row>
    <row r="13" spans="1:11">
      <c r="A13" s="4"/>
      <c r="B13" s="79" t="s">
        <v>158</v>
      </c>
      <c r="K13" s="5"/>
    </row>
    <row r="14" spans="1:11">
      <c r="A14" s="4"/>
      <c r="B14" s="79" t="s">
        <v>197</v>
      </c>
      <c r="K14" s="5"/>
    </row>
    <row r="15" spans="1:11">
      <c r="A15" s="4"/>
      <c r="B15" s="79" t="s">
        <v>184</v>
      </c>
      <c r="K15" s="5"/>
    </row>
    <row r="16" spans="1:11">
      <c r="A16" s="4"/>
      <c r="B16" s="79"/>
      <c r="C16" s="79"/>
      <c r="K16" s="5"/>
    </row>
    <row r="17" spans="1:11">
      <c r="A17" s="4"/>
      <c r="B17" s="61" t="s">
        <v>62</v>
      </c>
      <c r="C17" s="62" t="s">
        <v>130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99" t="s">
        <v>131</v>
      </c>
      <c r="D18" s="99"/>
      <c r="E18" s="99"/>
      <c r="F18" s="99"/>
      <c r="G18" s="99"/>
      <c r="H18" s="99"/>
      <c r="I18" s="99"/>
      <c r="J18" s="99"/>
      <c r="K18" s="5"/>
    </row>
    <row r="19" spans="1:11">
      <c r="A19" s="4"/>
      <c r="B19" s="55"/>
      <c r="C19" s="100"/>
      <c r="D19" s="99"/>
      <c r="E19" s="99"/>
      <c r="F19" s="99"/>
      <c r="G19" s="99"/>
      <c r="H19" s="99"/>
      <c r="I19" s="99"/>
      <c r="J19" s="99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199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200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152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196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11" priority="5" operator="equal">
      <formula>"Above MAV"</formula>
    </cfRule>
    <cfRule type="cellIs" dxfId="10" priority="6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400-000001000000}">
          <x14:formula1>
            <xm:f>Data!$A$50:$A$52</xm:f>
          </x14:formula1>
          <xm:sqref>B12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43528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43528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198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497C6C2-5283-4473-80DA-91B0214A4C0E}"/>
</file>

<file path=customXml/itemProps2.xml><?xml version="1.0" encoding="utf-8"?>
<ds:datastoreItem xmlns:ds="http://schemas.openxmlformats.org/officeDocument/2006/customXml" ds:itemID="{41E5F81B-2AA9-4245-B393-7F3C48FDAD9F}"/>
</file>

<file path=customXml/itemProps3.xml><?xml version="1.0" encoding="utf-8"?>
<ds:datastoreItem xmlns:ds="http://schemas.openxmlformats.org/officeDocument/2006/customXml" ds:itemID="{869B939C-A271-4E7E-B57F-2AF4E910D8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2019-03-03T20:38:37Z</cp:lastPrinted>
  <dcterms:created xsi:type="dcterms:W3CDTF">2017-07-10T05:27:40Z</dcterms:created>
  <dcterms:modified xsi:type="dcterms:W3CDTF">2019-03-03T20:38:45Z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