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7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6.xml" ContentType="application/vnd.openxmlformats-officedocument.drawing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3.xml" ContentType="application/vnd.openxmlformats-officedocument.drawing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3 March\"/>
    </mc:Choice>
  </mc:AlternateContent>
  <xr:revisionPtr revIDLastSave="0" documentId="13_ncr:1_{02F016CB-C210-4655-A7FF-FD39E91AB86E}" xr6:coauthVersionLast="36" xr6:coauthVersionMax="36" xr10:uidLastSave="{00000000-0000-0000-0000-000000000000}"/>
  <bookViews>
    <workbookView xWindow="120" yWindow="45" windowWidth="28620" windowHeight="12660" activeTab="3" xr2:uid="{00000000-000D-0000-FFFF-FFFF00000000}"/>
  </bookViews>
  <sheets>
    <sheet name="R-CHE" sheetId="17" r:id="rId1"/>
    <sheet name="R-SHO" sheetId="7" r:id="rId2"/>
    <sheet name="R-SRT" sheetId="9" r:id="rId3"/>
    <sheet name="R-SRT (2)" sheetId="18" r:id="rId4"/>
    <sheet name="R-COM" sheetId="1" r:id="rId5"/>
    <sheet name="R-ECO" sheetId="10" r:id="rId6"/>
    <sheet name="R-ALL" sheetId="4" r:id="rId7"/>
    <sheet name="T-CHE" sheetId="12" r:id="rId8"/>
    <sheet name="T-SHO" sheetId="13" r:id="rId9"/>
    <sheet name="T-SRT" sheetId="15" r:id="rId10"/>
    <sheet name="T-ECO" sheetId="14" r:id="rId11"/>
    <sheet name="T-TWN" sheetId="16" r:id="rId12"/>
    <sheet name="T-ALL" sheetId="11" r:id="rId13"/>
    <sheet name="Data" sheetId="2" r:id="rId14"/>
    <sheet name="Lookup" sheetId="5" r:id="rId15"/>
    <sheet name="LSI" sheetId="6" r:id="rId16"/>
  </sheets>
  <externalReferences>
    <externalReference r:id="rId17"/>
    <externalReference r:id="rId18"/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8" l="1"/>
  <c r="E12" i="18"/>
  <c r="J5" i="18"/>
  <c r="J1" i="18"/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J13" i="9" l="1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5" i="9"/>
  <c r="J4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18" l="1"/>
  <c r="F18" i="18"/>
  <c r="G18" i="18"/>
  <c r="J19" i="9" l="1"/>
  <c r="J18" i="9"/>
  <c r="I18" i="9"/>
  <c r="I19" i="9"/>
  <c r="F19" i="9"/>
  <c r="F18" i="9"/>
  <c r="H19" i="9"/>
  <c r="H18" i="9"/>
  <c r="H25" i="1"/>
  <c r="H26" i="1"/>
  <c r="E19" i="9"/>
  <c r="E18" i="9"/>
  <c r="D18" i="9"/>
  <c r="D19" i="9"/>
  <c r="D25" i="1"/>
  <c r="D26" i="1"/>
  <c r="G25" i="1"/>
  <c r="G26" i="1"/>
  <c r="J25" i="1"/>
  <c r="J26" i="1"/>
  <c r="D25" i="4"/>
  <c r="D24" i="4"/>
  <c r="I26" i="1"/>
  <c r="I25" i="1"/>
  <c r="E25" i="1"/>
  <c r="E26" i="1"/>
  <c r="G18" i="9"/>
  <c r="G19" i="9"/>
  <c r="F26" i="1"/>
  <c r="F25" i="1"/>
</calcChain>
</file>

<file path=xl/sharedStrings.xml><?xml version="1.0" encoding="utf-8"?>
<sst xmlns="http://schemas.openxmlformats.org/spreadsheetml/2006/main" count="1211" uniqueCount="209">
  <si>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</si>
  <si>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</si>
  <si>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</si>
  <si>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</si>
  <si>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</si>
  <si>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</si>
  <si>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</si>
  <si>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</si>
  <si>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</si>
  <si>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</si>
  <si>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</si>
  <si>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</si>
  <si>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</si>
  <si>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</si>
  <si>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</si>
  <si>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</si>
  <si>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</si>
  <si>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</si>
  <si>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</si>
  <si>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</si>
  <si>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</si>
  <si>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</si>
  <si>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</si>
  <si>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</si>
  <si>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</si>
  <si>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</si>
  <si>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</si>
  <si>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</si>
  <si>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</si>
  <si>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</si>
  <si>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</si>
  <si>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</si>
  <si>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</si>
  <si>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</si>
  <si>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</si>
  <si>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</si>
  <si>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</si>
  <si>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</si>
  <si>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</si>
  <si>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</si>
  <si>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</si>
  <si>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</si>
  <si>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</si>
  <si>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</si>
  <si>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</si>
  <si>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</si>
  <si>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</si>
  <si>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</si>
  <si>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</si>
  <si>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</si>
  <si>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</si>
  <si>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</si>
  <si>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</si>
  <si>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</si>
  <si>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</si>
  <si>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</si>
  <si>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</si>
  <si>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</si>
  <si>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</si>
  <si>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</si>
  <si>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</si>
  <si>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</si>
  <si>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</si>
  <si>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</si>
  <si>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</si>
  <si>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</si>
  <si>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</si>
  <si>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</si>
  <si>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</si>
  <si>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</si>
  <si>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</si>
  <si>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</si>
  <si>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</si>
  <si>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</si>
  <si>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</si>
  <si>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</si>
  <si>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</si>
  <si>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</si>
  <si>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</si>
  <si>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</si>
  <si>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</si>
  <si>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</si>
  <si>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</si>
  <si>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</si>
  <si>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</si>
  <si>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</si>
  <si>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</si>
  <si>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</si>
  <si>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</si>
  <si>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</si>
  <si>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</si>
  <si>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</si>
  <si>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</si>
  <si>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</si>
  <si>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</si>
  <si>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</si>
  <si>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</si>
  <si>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</si>
  <si>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</si>
  <si>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</si>
  <si>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</si>
  <si>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</si>
  <si>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</si>
  <si>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</si>
  <si>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</si>
  <si>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</si>
  <si>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</si>
  <si>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</si>
  <si>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</si>
  <si>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</si>
  <si>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</si>
  <si>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</si>
  <si>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</si>
  <si>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</si>
  <si>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</si>
  <si>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</si>
  <si>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</si>
  <si>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</si>
  <si>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</si>
  <si>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</si>
  <si>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</si>
  <si>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</si>
  <si>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</si>
  <si>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</si>
  <si>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</si>
  <si>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</si>
  <si>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</si>
  <si>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</si>
  <si>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</si>
  <si>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</si>
  <si>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</si>
  <si>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</si>
  <si>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</si>
  <si>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</si>
  <si>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</si>
  <si>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</si>
  <si>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</si>
  <si>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</si>
  <si>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</si>
  <si>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</si>
  <si>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</si>
  <si>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</si>
  <si>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</si>
  <si>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</si>
  <si>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</si>
  <si>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</si>
  <si>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</si>
  <si>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</si>
  <si>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</si>
  <si>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</si>
  <si>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</si>
  <si>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</si>
  <si>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</si>
  <si>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</si>
  <si>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</si>
  <si>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</si>
  <si>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</si>
  <si>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</si>
  <si>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</si>
  <si>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</si>
  <si>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</si>
  <si>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</si>
  <si>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</si>
  <si>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</si>
  <si>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</si>
  <si>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</si>
  <si>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</si>
  <si>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</si>
  <si>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</si>
  <si>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</si>
  <si>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</si>
  <si>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</si>
  <si>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</si>
  <si>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</si>
  <si>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</si>
  <si>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</si>
  <si>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</si>
  <si>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</si>
  <si>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</si>
  <si>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</si>
  <si>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</si>
  <si>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</si>
  <si>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</si>
  <si>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</si>
  <si>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</si>
  <si>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</si>
  <si>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</si>
  <si>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</si>
  <si>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</si>
  <si>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</si>
  <si>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</si>
  <si>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</si>
  <si>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</si>
  <si>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</si>
  <si>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</si>
  <si>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</si>
  <si>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</si>
  <si>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</si>
  <si>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</si>
  <si>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</si>
  <si>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</si>
  <si>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</si>
  <si>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</si>
  <si>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</si>
  <si>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Raw Water</t>
  </si>
  <si>
    <t xml:space="preserve">M FARM </t>
  </si>
  <si>
    <t>LALICH</t>
  </si>
  <si>
    <t>20190313SRT01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</si>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</sst>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30</xdr:row>
      <xdr:rowOff>153865</xdr:rowOff>
    </xdr:from>
    <xdr:to>
      <xdr:col>1</xdr:col>
      <xdr:colOff>1033096</xdr:colOff>
      <xdr:row>32</xdr:row>
      <xdr:rowOff>146539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CC6243-A6C0-4828-B1D2-EF373E01AEB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60784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22" zoomScale="130" zoomScaleNormal="110" zoomScalePageLayoutView="130" workbookViewId="0">
      <selection activeCell="A36" sqref="A36:XFD3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43538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3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43538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view="pageLayout" topLeftCell="A4" zoomScale="130" zoomScaleNormal="110" zoomScalePageLayoutView="130" workbookViewId="0">
      <selection activeCell="H8" sqref="H8:J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43538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+D9+0.5+VLOOKUP(D10,[2]LSI!$F$2:$G$25,2)+VLOOKUP(D11,[2]LSI!$H$2:$I$25,2)-12.1</f>
        <v>#N/A</v>
      </c>
      <c r="E13" s="14" t="e">
        <f>+E9+0.5+VLOOKUP(E10,[2]LSI!$F$2:$G$25,2)+VLOOKUP(E11,[2]LSI!$H$2:$I$25,2)-12.1</f>
        <v>#N/A</v>
      </c>
      <c r="F13" s="14" t="e">
        <f>+F9+0.5+VLOOKUP(F10,[2]LSI!$F$2:$G$25,2)+VLOOKUP(F11,[2]LSI!$H$2:$I$25,2)-12.1</f>
        <v>#N/A</v>
      </c>
      <c r="G13" s="14" t="e">
        <f>+G9+0.5+VLOOKUP(G10,[2]LSI!$F$2:$G$25,2)+VLOOKUP(G11,[2]LSI!$H$2:$I$25,2)-12.1</f>
        <v>#N/A</v>
      </c>
      <c r="H13" s="14" t="e">
        <f>+H9+0.5+VLOOKUP(H10,[2]LSI!$F$2:$G$25,2)+VLOOKUP(H11,[2]LSI!$H$2:$I$25,2)-12.1</f>
        <v>#N/A</v>
      </c>
      <c r="I13" s="14" t="e">
        <f>+I9+0.5+VLOOKUP(I10,[2]LSI!$F$2:$G$25,2)+VLOOKUP(I11,[2]LSI!$H$2:$I$25,2)-12.1</f>
        <v>#N/A</v>
      </c>
      <c r="J13" s="14" t="e">
        <f>+J9+0.5+VLOOKUP(J10,[2]LSI!$F$2:$G$25,2)+VLOOKUP(J11,[2]LSI!$H$2:$I$25,2)-12.1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15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185</v>
      </c>
      <c r="C18" s="10" t="s">
        <v>186</v>
      </c>
      <c r="D18" s="14">
        <f t="shared" ref="D18:J18" ca="1" si="1">D19/10</f>
        <v>0</v>
      </c>
      <c r="E18" s="14">
        <f t="shared" ca="1" si="1"/>
        <v>0</v>
      </c>
      <c r="F18" s="14">
        <f t="shared" ca="1" si="1"/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5"/>
    </row>
    <row r="19" spans="1:11">
      <c r="A19" s="4"/>
      <c r="B19" s="10" t="s">
        <v>185</v>
      </c>
      <c r="C19" s="10" t="s">
        <v>187</v>
      </c>
      <c r="D19" s="15">
        <f t="shared" ref="D19:J19" ca="1" si="2">D18*10</f>
        <v>0</v>
      </c>
      <c r="E19" s="15">
        <f t="shared" ca="1" si="2"/>
        <v>0</v>
      </c>
      <c r="F19" s="15">
        <f t="shared" ca="1" si="2"/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5"/>
    </row>
    <row r="20" spans="1:11">
      <c r="A20" s="4"/>
      <c r="B20" s="10" t="s">
        <v>18</v>
      </c>
      <c r="C20" s="10" t="s">
        <v>25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10" t="s">
        <v>165</v>
      </c>
      <c r="C21" s="10" t="s">
        <v>166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196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3B5B-1ED6-4688-9589-29B80DC2DF1A}">
  <sheetPr>
    <pageSetUpPr fitToPage="1"/>
  </sheetPr>
  <dimension ref="A1:K120"/>
  <sheetViews>
    <sheetView tabSelected="1" view="pageLayout" topLeftCell="A4" zoomScale="130" zoomScaleNormal="110" zoomScalePageLayoutView="130" workbookViewId="0">
      <selection activeCell="G20" sqref="G2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205</v>
      </c>
      <c r="F3" s="8"/>
      <c r="G3" s="8"/>
      <c r="H3" s="9" t="s">
        <v>154</v>
      </c>
      <c r="J3" s="69" t="s">
        <v>207</v>
      </c>
    </row>
    <row r="4" spans="1:10" ht="15.75">
      <c r="B4" s="3" t="s">
        <v>206</v>
      </c>
      <c r="F4" s="8"/>
      <c r="G4" s="8"/>
      <c r="H4" s="9" t="s">
        <v>56</v>
      </c>
      <c r="J4" s="70">
        <v>43537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43538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204</v>
      </c>
      <c r="F8" s="72" t="s">
        <v>22</v>
      </c>
      <c r="G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5.8</v>
      </c>
      <c r="F9" s="14">
        <v>5.6</v>
      </c>
      <c r="G9" s="14">
        <v>5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15</v>
      </c>
      <c r="F10" s="11">
        <v>25</v>
      </c>
      <c r="G10" s="11">
        <v>25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60</v>
      </c>
      <c r="F11" s="11" t="s">
        <v>38</v>
      </c>
      <c r="G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 t="shared" ref="E12" si="0">2*(E10-(5*10^(E9-10)))/(1+(0.94*10^(E9-10)))*10^(6-E9)</f>
        <v>47.542976000384151</v>
      </c>
      <c r="F12" s="15">
        <v>125.58862178877695</v>
      </c>
      <c r="G12" s="15">
        <v>499.99430005357954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+E9+0.5+VLOOKUP(E10,[2]LSI!$F$2:$G$25,2)+VLOOKUP(E11,[2]LSI!$H$2:$I$25,2)-12.1</f>
        <v>-3.5</v>
      </c>
      <c r="F13" s="14">
        <v>-4.3</v>
      </c>
      <c r="G13" s="14">
        <v>-4.8999999999999995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0.06</v>
      </c>
      <c r="F14" s="11">
        <v>0.05</v>
      </c>
      <c r="G14" s="11">
        <v>0.05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200</v>
      </c>
      <c r="F16" s="11">
        <v>210</v>
      </c>
      <c r="G16" s="11">
        <v>240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23</v>
      </c>
      <c r="F17" s="11">
        <v>30</v>
      </c>
      <c r="G17" s="11">
        <v>110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G18" si="1">E19/10</f>
        <v>28</v>
      </c>
      <c r="F18" s="14">
        <f t="shared" si="1"/>
        <v>28.9</v>
      </c>
      <c r="G18" s="14">
        <f t="shared" si="1"/>
        <v>33.799999999999997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280</v>
      </c>
      <c r="F19" s="15">
        <v>289</v>
      </c>
      <c r="G19" s="15">
        <v>338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0.44</v>
      </c>
      <c r="F20" s="14" t="s">
        <v>41</v>
      </c>
      <c r="G20" s="14" t="s">
        <v>41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97.3</v>
      </c>
      <c r="F22" s="14">
        <v>81</v>
      </c>
      <c r="G22" s="14">
        <v>95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98" t="s">
        <v>132</v>
      </c>
      <c r="D30" s="97"/>
      <c r="E30" s="97"/>
      <c r="F30" s="97"/>
      <c r="G30" s="97"/>
      <c r="H30" s="97"/>
      <c r="I30" s="97"/>
      <c r="J30" s="97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9B8BC92-A93E-4274-916E-DD9B2E959412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518346-2CD4-4560-A1A9-4DBB46B4F901}">
          <x14:formula1>
            <xm:f>Data!$A$39:$A$47</xm:f>
          </x14:formula1>
          <xm:sqref>C5</xm:sqref>
        </x14:dataValidation>
        <x14:dataValidation type="list" allowBlank="1" showInputMessage="1" showErrorMessage="1" xr:uid="{9183B2BF-80D8-43E3-B405-F380C4E7ACB1}">
          <x14:formula1>
            <xm:f>'P:\AA - Team File\Analysis\2017\10 October\[R20171009CHM01 STEVE MILLER SERVICES LTD - MARSDEN.xlsx]Data'!#REF!</xm:f>
          </x14:formula1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43538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43538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203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2" zoomScale="130" zoomScaleNormal="110" zoomScalePageLayoutView="130" workbookViewId="0">
      <selection activeCell="J36" sqref="J3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43538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43538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A23D2CF-86FD-48DF-87F6-048D58041A95}"/>
</file>

<file path=customXml/itemProps2.xml><?xml version="1.0" encoding="utf-8"?>
<ds:datastoreItem xmlns:ds="http://schemas.openxmlformats.org/officeDocument/2006/customXml" ds:itemID="{3C6CFE99-0A0B-420D-9AD7-4276586A68FA}"/>
</file>

<file path=customXml/itemProps3.xml><?xml version="1.0" encoding="utf-8"?>
<ds:datastoreItem xmlns:ds="http://schemas.openxmlformats.org/officeDocument/2006/customXml" ds:itemID="{3D6E9F79-AA8A-4FEF-AAE7-3C9626F62F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R-CHE</vt:lpstr>
      <vt:lpstr>R-SHO</vt:lpstr>
      <vt:lpstr>R-SRT</vt:lpstr>
      <vt:lpstr>R-SRT (2)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2019-03-14T01:10:30Z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