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318B92E5-71DD-4AD3-886B-7469247B7274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SRT (2)" sheetId="18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" i="18" l="1"/>
  <c r="J13" i="18"/>
  <c r="I13" i="18"/>
  <c r="H13" i="18"/>
  <c r="G13" i="18"/>
  <c r="F13" i="18"/>
  <c r="E13" i="18"/>
  <c r="K12" i="18"/>
  <c r="J12" i="18"/>
  <c r="I12" i="18"/>
  <c r="H12" i="18"/>
  <c r="G12" i="18"/>
  <c r="F12" i="18"/>
  <c r="E12" i="18"/>
  <c r="J5" i="18"/>
  <c r="J4" i="18"/>
  <c r="J1" i="18"/>
  <c r="G11" i="10"/>
  <c r="G10" i="10" l="1"/>
  <c r="J5" i="17" l="1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F18" i="9"/>
  <c r="G18" i="9"/>
  <c r="D24" i="4"/>
  <c r="D25" i="4"/>
  <c r="J19" i="18"/>
  <c r="J18" i="18"/>
  <c r="F18" i="18"/>
  <c r="F19" i="18"/>
  <c r="K19" i="18"/>
  <c r="K18" i="18"/>
  <c r="E18" i="18"/>
  <c r="E19" i="18"/>
  <c r="F26" i="1"/>
  <c r="F25" i="1"/>
  <c r="G25" i="1"/>
  <c r="G26" i="1"/>
  <c r="I26" i="1"/>
  <c r="I25" i="1"/>
  <c r="E25" i="1"/>
  <c r="E26" i="1"/>
  <c r="G18" i="18"/>
  <c r="G19" i="18"/>
  <c r="J26" i="1"/>
  <c r="J25" i="1"/>
  <c r="H18" i="18"/>
  <c r="H19" i="18"/>
  <c r="H26" i="1"/>
  <c r="H25" i="1"/>
  <c r="D26" i="1"/>
  <c r="D25" i="1"/>
  <c r="I19" i="18"/>
  <c r="I18" i="18"/>
</calcChain>
</file>

<file path=xl/sharedStrings.xml><?xml version="1.0" encoding="utf-8"?>
<sst xmlns="http://schemas.openxmlformats.org/spreadsheetml/2006/main" count="1216" uniqueCount="210">
  <si>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</si>
  <si>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</si>
  <si>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</si>
  <si>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</si>
  <si>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</si>
  <si>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</si>
  <si>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</si>
  <si>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</si>
  <si>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</si>
  <si>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</si>
  <si>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</si>
  <si>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</si>
  <si>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</si>
  <si>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</si>
  <si>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</si>
  <si>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</si>
  <si>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</si>
  <si>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</si>
  <si>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</si>
  <si>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</si>
  <si>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</si>
  <si>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</si>
  <si>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</si>
  <si>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</si>
  <si>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</si>
  <si>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</si>
  <si>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</si>
  <si>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</si>
  <si>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</si>
  <si>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</si>
  <si>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</si>
  <si>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</si>
  <si>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</si>
  <si>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</si>
  <si>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</si>
  <si>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</si>
  <si>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</si>
  <si>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</si>
  <si>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</si>
  <si>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</si>
  <si>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</si>
  <si>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</si>
  <si>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</si>
  <si>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</si>
  <si>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</si>
  <si>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</si>
  <si>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</si>
  <si>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</si>
  <si>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</si>
  <si>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</si>
  <si>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</si>
  <si>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</si>
  <si>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</si>
  <si>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</si>
  <si>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</si>
  <si>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</si>
  <si>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</si>
  <si>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</si>
  <si>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</si>
  <si>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</si>
  <si>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</si>
  <si>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</si>
  <si>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</si>
  <si>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</si>
  <si>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</si>
  <si>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</si>
  <si>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</si>
  <si>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</si>
  <si>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</si>
  <si>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</si>
  <si>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</si>
  <si>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</si>
  <si>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</si>
  <si>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</si>
  <si>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</si>
  <si>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</si>
  <si>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</si>
  <si>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</si>
  <si>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</si>
  <si>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</si>
  <si>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</si>
  <si>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</si>
  <si>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</si>
  <si>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</si>
  <si>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</si>
  <si>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</si>
  <si>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</si>
  <si>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</si>
  <si>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</si>
  <si>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</si>
  <si>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</si>
  <si>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</si>
  <si>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</si>
  <si>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</si>
  <si>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</si>
  <si>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</si>
  <si>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</si>
  <si>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</si>
  <si>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</si>
  <si>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</si>
  <si>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</si>
  <si>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</si>
  <si>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</si>
  <si>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</si>
  <si>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</si>
  <si>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</si>
  <si>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</si>
  <si>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</si>
  <si>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</si>
  <si>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</si>
  <si>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</si>
  <si>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</si>
  <si>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</si>
  <si>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</si>
  <si>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</si>
  <si>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</si>
  <si>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</si>
  <si>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</si>
  <si>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</si>
  <si>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</si>
  <si>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</si>
  <si>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</si>
  <si>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</si>
  <si>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</si>
  <si>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</si>
  <si>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</si>
  <si>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</si>
  <si>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</si>
  <si>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</si>
  <si>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</si>
  <si>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</si>
  <si>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</si>
  <si>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</si>
  <si>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</si>
  <si>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</si>
  <si>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</si>
  <si>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</si>
  <si>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</si>
  <si>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</si>
  <si>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</si>
  <si>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</si>
  <si>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</si>
  <si>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</si>
  <si>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</si>
  <si>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</si>
  <si>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</si>
  <si>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</si>
  <si>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</si>
  <si>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</si>
  <si>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</si>
  <si>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</si>
  <si>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</si>
  <si>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</si>
  <si>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</si>
  <si>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</si>
  <si>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</si>
  <si>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</si>
  <si>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</si>
  <si>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</si>
  <si>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</si>
  <si>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</si>
  <si>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</si>
  <si>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</si>
  <si>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</si>
  <si>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</si>
  <si>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</si>
  <si>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</si>
  <si>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</si>
  <si>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</si>
  <si>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</si>
  <si>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</si>
  <si>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</si>
  <si>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</si>
  <si>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</si>
  <si>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</si>
  <si>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</si>
  <si>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</si>
  <si>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</si>
  <si>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</si>
  <si>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</si>
  <si>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</si>
  <si>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</si>
  <si>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</si>
  <si>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</si>
  <si>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</si>
  <si>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</si>
  <si>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</si>
  <si>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</si>
  <si>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</si>
  <si>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</si>
  <si>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</si>
  <si>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</si>
  <si>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</si>
  <si>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</si>
  <si>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</si>
  <si>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</si>
  <si>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</si>
  <si>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</si>
  <si>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</si>
  <si>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</si>
  <si>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</si>
  <si>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</si>
  <si>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</si>
  <si>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</si>
  <si>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WATERFORCE RANGIORA</t>
  </si>
  <si>
    <t>ROWAN HOMES</t>
  </si>
  <si>
    <t>20190319SRT01</t>
  </si>
  <si>
    <t xml:space="preserve">WATERFORCE RANGIORA </t>
  </si>
  <si>
    <t xml:space="preserve">ROWAN HOMES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</si>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</sst>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34</xdr:row>
      <xdr:rowOff>153865</xdr:rowOff>
    </xdr:from>
    <xdr:to>
      <xdr:col>1</xdr:col>
      <xdr:colOff>1033096</xdr:colOff>
      <xdr:row>36</xdr:row>
      <xdr:rowOff>146539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24BD97-C6F8-4665-A074-326B08C7123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60784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7" zoomScale="130" zoomScaleNormal="110" zoomScalePageLayoutView="130" workbookViewId="0">
      <selection activeCell="J5" sqref="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43543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43545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43545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7" zoomScale="130" zoomScaleNormal="110" zoomScalePageLayoutView="130" workbookViewId="0">
      <selection activeCell="D23" sqref="D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207</v>
      </c>
      <c r="F3" s="8"/>
      <c r="G3" s="8"/>
      <c r="H3" s="9" t="s">
        <v>154</v>
      </c>
      <c r="J3" s="69" t="s">
        <v>206</v>
      </c>
    </row>
    <row r="4" spans="1:10" ht="15.75">
      <c r="B4" s="3" t="s">
        <v>208</v>
      </c>
      <c r="F4" s="8"/>
      <c r="G4" s="8"/>
      <c r="H4" s="9" t="s">
        <v>56</v>
      </c>
      <c r="J4" s="70">
        <v>43543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43545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6.9</v>
      </c>
      <c r="E9" s="14">
        <v>6.8</v>
      </c>
      <c r="F9" s="14">
        <v>6.7</v>
      </c>
      <c r="G9" s="14">
        <v>6</v>
      </c>
      <c r="H9" s="5"/>
    </row>
    <row r="10" spans="1:10">
      <c r="A10" s="4"/>
      <c r="B10" s="10" t="s">
        <v>5</v>
      </c>
      <c r="C10" s="10" t="s">
        <v>52</v>
      </c>
      <c r="D10" s="11">
        <v>35</v>
      </c>
      <c r="E10" s="11">
        <v>45</v>
      </c>
      <c r="F10" s="11">
        <v>45</v>
      </c>
      <c r="G10" s="11">
        <v>15</v>
      </c>
      <c r="H10" s="5"/>
    </row>
    <row r="11" spans="1:10">
      <c r="A11" s="4"/>
      <c r="B11" s="10" t="s">
        <v>6</v>
      </c>
      <c r="C11" s="10" t="s">
        <v>52</v>
      </c>
      <c r="D11" s="11">
        <v>40</v>
      </c>
      <c r="E11" s="11">
        <v>35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8.8049035380838951</v>
      </c>
      <c r="E12" s="15">
        <f t="shared" ref="E12" si="0">2*(E10-(5*10^(E9-10)))/(1+(0.94*10^(E9-10)))*10^(6-E9)</f>
        <v>14.254584339549369</v>
      </c>
      <c r="F12" s="15">
        <v>17.9479052893786</v>
      </c>
      <c r="G12" s="15">
        <v>29.996180359046246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-2.0999999999999996</v>
      </c>
      <c r="E13" s="14">
        <f>+E9+0.5+VLOOKUP(E10,[2]LSI!$F$2:$G$25,2)+VLOOKUP(E11,[2]LSI!$H$2:$I$25,2)-12.1</f>
        <v>-2.0999999999999996</v>
      </c>
      <c r="F13" s="14">
        <v>-3</v>
      </c>
      <c r="G13" s="14">
        <v>-4.3</v>
      </c>
      <c r="H13" s="5"/>
    </row>
    <row r="14" spans="1:10">
      <c r="A14" s="4"/>
      <c r="B14" s="10" t="s">
        <v>10</v>
      </c>
      <c r="C14" s="10" t="s">
        <v>24</v>
      </c>
      <c r="D14" s="11">
        <v>0.04</v>
      </c>
      <c r="E14" s="11">
        <v>0.06</v>
      </c>
      <c r="F14" s="11">
        <v>0.02</v>
      </c>
      <c r="G14" s="11">
        <v>0.01</v>
      </c>
      <c r="H14" s="5"/>
    </row>
    <row r="15" spans="1:10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140</v>
      </c>
      <c r="E16" s="11">
        <v>160</v>
      </c>
      <c r="F16" s="11">
        <v>160</v>
      </c>
      <c r="G16" s="11">
        <v>150</v>
      </c>
      <c r="H16" s="5"/>
    </row>
    <row r="17" spans="1:11">
      <c r="A17" s="4"/>
      <c r="B17" s="10" t="s">
        <v>15</v>
      </c>
      <c r="C17" s="10" t="s">
        <v>24</v>
      </c>
      <c r="D17" s="11">
        <v>23</v>
      </c>
      <c r="E17" s="11">
        <v>27</v>
      </c>
      <c r="F17" s="11">
        <v>27</v>
      </c>
      <c r="G17" s="11">
        <v>70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19.600000000000001</v>
      </c>
      <c r="E18" s="14">
        <f t="shared" si="1"/>
        <v>22.1</v>
      </c>
      <c r="F18" s="14">
        <f t="shared" si="1"/>
        <v>22.3</v>
      </c>
      <c r="G18" s="14">
        <f t="shared" si="1"/>
        <v>20.3</v>
      </c>
      <c r="H18" s="5"/>
    </row>
    <row r="19" spans="1:11">
      <c r="A19" s="4"/>
      <c r="B19" s="10" t="s">
        <v>185</v>
      </c>
      <c r="C19" s="10" t="s">
        <v>187</v>
      </c>
      <c r="D19" s="15">
        <v>196</v>
      </c>
      <c r="E19" s="15">
        <v>221</v>
      </c>
      <c r="F19" s="15">
        <v>223</v>
      </c>
      <c r="G19" s="15">
        <v>203</v>
      </c>
      <c r="H19" s="5"/>
    </row>
    <row r="20" spans="1:11">
      <c r="A20" s="4"/>
      <c r="B20" s="10" t="s">
        <v>18</v>
      </c>
      <c r="C20" s="10" t="s">
        <v>25</v>
      </c>
      <c r="D20" s="14">
        <v>0.42</v>
      </c>
      <c r="E20" s="14">
        <v>0.09</v>
      </c>
      <c r="F20" s="14" t="s">
        <v>41</v>
      </c>
      <c r="G20" s="14" t="s">
        <v>41</v>
      </c>
      <c r="H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98.6</v>
      </c>
      <c r="E22" s="14">
        <v>98.7</v>
      </c>
      <c r="F22" s="14">
        <v>89.9</v>
      </c>
      <c r="G22" s="14">
        <v>99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209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7953-A929-4D1F-A8E0-21E4BEB1B562}">
  <sheetPr>
    <pageSetUpPr fitToPage="1"/>
  </sheetPr>
  <dimension ref="A1:L124"/>
  <sheetViews>
    <sheetView view="pageLayout" topLeftCell="A4" zoomScale="130" zoomScaleNormal="110" zoomScalePageLayoutView="130" workbookViewId="0">
      <selection activeCell="F20" sqref="F2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43545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1"/>
      <c r="F10" s="11"/>
      <c r="G10" s="11"/>
      <c r="H10" s="11"/>
      <c r="I10" s="11"/>
      <c r="J10" s="11"/>
      <c r="K10" s="11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1"/>
      <c r="F11" s="11"/>
      <c r="G11" s="11"/>
      <c r="H11" s="11"/>
      <c r="I11" s="11"/>
      <c r="J11" s="11"/>
      <c r="K11" s="11"/>
      <c r="L11" s="5"/>
    </row>
    <row r="12" spans="1:12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-9.9999999990600013E-4</v>
      </c>
      <c r="F12" s="15">
        <f t="shared" ref="F12:K12" si="0">2*(F10-(5*10^(F9-10)))/(1+(0.94*10^(F9-10)))*10^(6-F9)</f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15">
        <f t="shared" si="0"/>
        <v>-9.9999999990600013E-4</v>
      </c>
      <c r="L12" s="5"/>
    </row>
    <row r="13" spans="1:12">
      <c r="A13" s="4"/>
      <c r="B13" s="10" t="s">
        <v>17</v>
      </c>
      <c r="C13" s="11" t="s">
        <v>23</v>
      </c>
      <c r="D13" s="11" t="s">
        <v>23</v>
      </c>
      <c r="E13" s="14" t="e">
        <f>+E9+0.5+VLOOKUP(E10,[2]LSI!$F$2:$G$25,2)+VLOOKUP(E11,[2]LSI!$H$2:$I$25,2)-12.1</f>
        <v>#N/A</v>
      </c>
      <c r="F13" s="14" t="e">
        <f>+F9+0.5+VLOOKUP(F10,[2]LSI!$F$2:$G$25,2)+VLOOKUP(F11,[2]LSI!$H$2:$I$25,2)-12.1</f>
        <v>#N/A</v>
      </c>
      <c r="G13" s="14" t="e">
        <f>+G9+0.5+VLOOKUP(G10,[2]LSI!$F$2:$G$25,2)+VLOOKUP(G11,[2]LSI!$H$2:$I$25,2)-12.1</f>
        <v>#N/A</v>
      </c>
      <c r="H13" s="14" t="e">
        <f>+H9+0.5+VLOOKUP(H10,[2]LSI!$F$2:$G$25,2)+VLOOKUP(H11,[2]LSI!$H$2:$I$25,2)-12.1</f>
        <v>#N/A</v>
      </c>
      <c r="I13" s="14" t="e">
        <f>+I9+0.5+VLOOKUP(I10,[2]LSI!$F$2:$G$25,2)+VLOOKUP(I11,[2]LSI!$H$2:$I$25,2)-12.1</f>
        <v>#N/A</v>
      </c>
      <c r="J13" s="14" t="e">
        <f>+J9+0.5+VLOOKUP(J10,[2]LSI!$F$2:$G$25,2)+VLOOKUP(J11,[2]LSI!$H$2:$I$25,2)-12.1</f>
        <v>#N/A</v>
      </c>
      <c r="K13" s="14" t="e">
        <f>+K9+0.5+VLOOKUP(K10,[2]LSI!$F$2:$G$25,2)+VLOOKUP(K11,[2]LSI!$H$2:$I$25,2)-12.1</f>
        <v>#N/A</v>
      </c>
      <c r="L13" s="5"/>
    </row>
    <row r="14" spans="1:12">
      <c r="A14" s="4"/>
      <c r="B14" s="10" t="s">
        <v>10</v>
      </c>
      <c r="C14" s="10" t="s">
        <v>24</v>
      </c>
      <c r="D14" s="11" t="s">
        <v>66</v>
      </c>
      <c r="E14" s="11"/>
      <c r="F14" s="11"/>
      <c r="G14" s="11"/>
      <c r="H14" s="11"/>
      <c r="I14" s="11"/>
      <c r="J14" s="11"/>
      <c r="K14" s="11"/>
      <c r="L14" s="5"/>
    </row>
    <row r="15" spans="1:12">
      <c r="A15" s="4"/>
      <c r="B15" s="10" t="s">
        <v>11</v>
      </c>
      <c r="C15" s="10" t="s">
        <v>24</v>
      </c>
      <c r="D15" s="11" t="s">
        <v>67</v>
      </c>
      <c r="E15" s="11"/>
      <c r="F15" s="11"/>
      <c r="G15" s="11"/>
      <c r="H15" s="11"/>
      <c r="I15" s="11"/>
      <c r="J15" s="11"/>
      <c r="K15" s="11"/>
      <c r="L15" s="5"/>
    </row>
    <row r="16" spans="1:12">
      <c r="A16" s="4"/>
      <c r="B16" s="10" t="s">
        <v>4</v>
      </c>
      <c r="C16" s="10" t="s">
        <v>24</v>
      </c>
      <c r="D16" s="11" t="s">
        <v>69</v>
      </c>
      <c r="E16" s="11"/>
      <c r="F16" s="11"/>
      <c r="G16" s="11"/>
      <c r="H16" s="11"/>
      <c r="I16" s="11"/>
      <c r="J16" s="11"/>
      <c r="K16" s="11"/>
      <c r="L16" s="5"/>
    </row>
    <row r="17" spans="1:12">
      <c r="A17" s="4"/>
      <c r="B17" s="10" t="s">
        <v>15</v>
      </c>
      <c r="C17" s="10" t="s">
        <v>24</v>
      </c>
      <c r="D17" s="11" t="s">
        <v>70</v>
      </c>
      <c r="E17" s="11"/>
      <c r="F17" s="11"/>
      <c r="G17" s="11"/>
      <c r="H17" s="11"/>
      <c r="I17" s="11"/>
      <c r="J17" s="11"/>
      <c r="K17" s="11"/>
      <c r="L17" s="5"/>
    </row>
    <row r="18" spans="1:12">
      <c r="A18" s="4"/>
      <c r="B18" s="10" t="s">
        <v>185</v>
      </c>
      <c r="C18" s="10" t="s">
        <v>186</v>
      </c>
      <c r="D18" s="11" t="s">
        <v>23</v>
      </c>
      <c r="E18" s="14">
        <f t="shared" ref="E18:K18" ca="1" si="1">E19/10</f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14">
        <f t="shared" ca="1" si="1"/>
        <v>0</v>
      </c>
      <c r="L18" s="5"/>
    </row>
    <row r="19" spans="1:12">
      <c r="A19" s="4"/>
      <c r="B19" s="10" t="s">
        <v>185</v>
      </c>
      <c r="C19" s="10" t="s">
        <v>187</v>
      </c>
      <c r="D19" s="11" t="s">
        <v>23</v>
      </c>
      <c r="E19" s="15">
        <f t="shared" ref="E19:K19" ca="1" si="2">E18*10</f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15">
        <f t="shared" ca="1" si="2"/>
        <v>0</v>
      </c>
      <c r="L19" s="5"/>
    </row>
    <row r="20" spans="1:12">
      <c r="A20" s="4"/>
      <c r="B20" s="10" t="s">
        <v>18</v>
      </c>
      <c r="C20" s="10" t="s">
        <v>25</v>
      </c>
      <c r="D20" s="11" t="s">
        <v>71</v>
      </c>
      <c r="E20" s="14"/>
      <c r="F20" s="14"/>
      <c r="G20" s="14"/>
      <c r="H20" s="14"/>
      <c r="I20" s="14"/>
      <c r="J20" s="14"/>
      <c r="K20" s="14"/>
      <c r="L20" s="5"/>
    </row>
    <row r="21" spans="1:12">
      <c r="A21" s="4"/>
      <c r="B21" s="10" t="s">
        <v>165</v>
      </c>
      <c r="C21" s="10" t="s">
        <v>166</v>
      </c>
      <c r="D21" s="11" t="s">
        <v>23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19</v>
      </c>
      <c r="C22" s="10" t="s">
        <v>55</v>
      </c>
      <c r="D22" s="11" t="s">
        <v>23</v>
      </c>
      <c r="E22" s="14"/>
      <c r="F22" s="14"/>
      <c r="G22" s="14"/>
      <c r="H22" s="14"/>
      <c r="I22" s="14"/>
      <c r="J22" s="14"/>
      <c r="K22" s="14"/>
      <c r="L22" s="5"/>
    </row>
    <row r="23" spans="1:12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2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2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2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2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2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2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2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2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2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61" t="s">
        <v>62</v>
      </c>
      <c r="C33" s="62" t="s">
        <v>130</v>
      </c>
      <c r="D33" s="63"/>
      <c r="E33" s="63"/>
      <c r="F33" s="63"/>
      <c r="G33" s="63"/>
      <c r="H33" s="63"/>
      <c r="I33" s="63"/>
      <c r="J33" s="63"/>
      <c r="K33" s="5"/>
    </row>
    <row r="34" spans="1:11">
      <c r="A34" s="4"/>
      <c r="B34" s="55" t="s">
        <v>24</v>
      </c>
      <c r="C34" s="101" t="s">
        <v>132</v>
      </c>
      <c r="D34" s="100"/>
      <c r="E34" s="100"/>
      <c r="F34" s="100"/>
      <c r="G34" s="100"/>
      <c r="H34" s="100"/>
      <c r="I34" s="100"/>
      <c r="J34" s="100"/>
      <c r="K34" s="5"/>
    </row>
    <row r="35" spans="1:11">
      <c r="A35" s="4"/>
      <c r="B35" s="55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200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152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12" t="s">
        <v>196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</sheetData>
  <mergeCells count="1">
    <mergeCell ref="C34:J34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34088B5A-EE87-4C0A-BE72-80851DFE12FD}">
      <formula1>0</formula1>
      <formula2>2</formula2>
    </dataValidation>
  </dataValidations>
  <pageMargins left="0" right="0" top="1.3779527559055118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052AC49-4433-445E-A9E2-38B470516647}">
          <x14:formula1>
            <xm:f>Data!$A$39:$A$47</xm:f>
          </x14:formula1>
          <xm:sqref>C5</xm:sqref>
        </x14:dataValidation>
        <x14:dataValidation type="list" allowBlank="1" showInputMessage="1" showErrorMessage="1" xr:uid="{3C37BEBB-E8FD-45F0-B187-90801261B385}">
          <x14:formula1>
            <xm:f>'P:\AA - Team File\Analysis\2017\10 October\[R20171009CHM01 STEVE MILLER SERVICES LTD - MARSDEN.xlsx]Data'!#REF!</xm:f>
          </x14:formula1>
          <xm:sqref>C7:D7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9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2" sqref="G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43545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203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1" zoomScale="130" zoomScaleNormal="110" zoomScalePageLayoutView="130" workbookViewId="0">
      <selection activeCell="G33" sqref="G3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43545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2460135-1C72-41FB-9AD7-E4F17045BCFC}"/>
</file>

<file path=customXml/itemProps2.xml><?xml version="1.0" encoding="utf-8"?>
<ds:datastoreItem xmlns:ds="http://schemas.openxmlformats.org/officeDocument/2006/customXml" ds:itemID="{7C04DC48-F8A6-41A2-B456-E182328C129E}"/>
</file>

<file path=customXml/itemProps3.xml><?xml version="1.0" encoding="utf-8"?>
<ds:datastoreItem xmlns:ds="http://schemas.openxmlformats.org/officeDocument/2006/customXml" ds:itemID="{6F7F482D-0007-4C99-B1F4-3B146EC000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R-SHO</vt:lpstr>
      <vt:lpstr>R-SRT</vt:lpstr>
      <vt:lpstr>R-SRT (2)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2019-03-21T02:00:26Z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