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FB433D3F-79EA-4574-B3DA-C75684B10D54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8" l="1"/>
  <c r="E13" i="18"/>
  <c r="H12" i="18"/>
  <c r="E12" i="18"/>
  <c r="J5" i="18"/>
  <c r="J1" i="18"/>
  <c r="G11" i="10"/>
  <c r="G10" i="10" l="1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/>
  <c r="F18" i="18"/>
  <c r="G18" i="18"/>
  <c r="H18" i="18"/>
  <c r="F18" i="9"/>
  <c r="F19" i="9"/>
  <c r="D25" i="4"/>
  <c r="D24" i="4"/>
  <c r="E26" i="1"/>
  <c r="E25" i="1"/>
  <c r="G18" i="9"/>
  <c r="G19" i="9"/>
  <c r="E18" i="9"/>
  <c r="E19" i="9"/>
  <c r="D25" i="1"/>
  <c r="D26" i="1"/>
  <c r="F25" i="1"/>
  <c r="F26" i="1"/>
  <c r="H19" i="9"/>
  <c r="H18" i="9"/>
  <c r="J18" i="9"/>
  <c r="J19" i="9"/>
  <c r="I19" i="9"/>
  <c r="I18" i="9"/>
  <c r="J26" i="1"/>
  <c r="J25" i="1"/>
  <c r="D19" i="9"/>
  <c r="D18" i="9"/>
  <c r="I25" i="1"/>
  <c r="I26" i="1"/>
  <c r="G25" i="1"/>
  <c r="G26" i="1"/>
  <c r="H25" i="1"/>
  <c r="H26" i="1"/>
</calcChain>
</file>

<file path=xl/sharedStrings.xml><?xml version="1.0" encoding="utf-8"?>
<sst xmlns="http://schemas.openxmlformats.org/spreadsheetml/2006/main" count="1212" uniqueCount="211">
  <si>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</si>
  <si>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</si>
  <si>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</si>
  <si>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</si>
  <si>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</si>
  <si>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</si>
  <si>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</si>
  <si>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</si>
  <si>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</si>
  <si>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</si>
  <si>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</si>
  <si>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</si>
  <si>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</si>
  <si>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</si>
  <si>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</si>
  <si>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</si>
  <si>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</si>
  <si>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</si>
  <si>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</si>
  <si>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</si>
  <si>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</si>
  <si>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</si>
  <si>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</si>
  <si>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</si>
  <si>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</si>
  <si>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</si>
  <si>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</si>
  <si>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</si>
  <si>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</si>
  <si>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</si>
  <si>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</si>
  <si>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</si>
  <si>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</si>
  <si>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</si>
  <si>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</si>
  <si>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</si>
  <si>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</si>
  <si>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</si>
  <si>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</si>
  <si>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</si>
  <si>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</si>
  <si>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</si>
  <si>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</si>
  <si>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</si>
  <si>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</si>
  <si>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</si>
  <si>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</si>
  <si>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</si>
  <si>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</si>
  <si>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</si>
  <si>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</si>
  <si>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</si>
  <si>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</si>
  <si>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</si>
  <si>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</si>
  <si>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</si>
  <si>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</si>
  <si>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</si>
  <si>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</si>
  <si>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</si>
  <si>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</si>
  <si>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</si>
  <si>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</si>
  <si>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</si>
  <si>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</si>
  <si>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</si>
  <si>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</si>
  <si>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</si>
  <si>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</si>
  <si>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</si>
  <si>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</si>
  <si>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</si>
  <si>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</si>
  <si>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</si>
  <si>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</si>
  <si>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</si>
  <si>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</si>
  <si>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</si>
  <si>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</si>
  <si>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</si>
  <si>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</si>
  <si>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</si>
  <si>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</si>
  <si>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</si>
  <si>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</si>
  <si>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</si>
  <si>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</si>
  <si>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</si>
  <si>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</si>
  <si>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</si>
  <si>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</si>
  <si>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</si>
  <si>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</si>
  <si>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</si>
  <si>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</si>
  <si>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</si>
  <si>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</si>
  <si>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</si>
  <si>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</si>
  <si>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</si>
  <si>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</si>
  <si>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</si>
  <si>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</si>
  <si>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</si>
  <si>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</si>
  <si>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</si>
  <si>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</si>
  <si>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</si>
  <si>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</si>
  <si>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</si>
  <si>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</si>
  <si>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</si>
  <si>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</si>
  <si>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</si>
  <si>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</si>
  <si>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</si>
  <si>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</si>
  <si>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</si>
  <si>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</si>
  <si>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</si>
  <si>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</si>
  <si>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</si>
  <si>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</si>
  <si>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</si>
  <si>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</si>
  <si>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</si>
  <si>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</si>
  <si>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</si>
  <si>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</si>
  <si>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</si>
  <si>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</si>
  <si>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</si>
  <si>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</si>
  <si>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</si>
  <si>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</si>
  <si>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</si>
  <si>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</si>
  <si>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</si>
  <si>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</si>
  <si>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</si>
  <si>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</si>
  <si>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</si>
  <si>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</si>
  <si>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</si>
  <si>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</si>
  <si>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</si>
  <si>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</si>
  <si>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</si>
  <si>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</si>
  <si>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</si>
  <si>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</si>
  <si>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</si>
  <si>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</si>
  <si>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</si>
  <si>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</si>
  <si>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</si>
  <si>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</si>
  <si>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</si>
  <si>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</si>
  <si>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</si>
  <si>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</si>
  <si>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</si>
  <si>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</si>
  <si>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</si>
  <si>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</si>
  <si>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</si>
  <si>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</si>
  <si>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</si>
  <si>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</si>
  <si>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</si>
  <si>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</si>
  <si>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</si>
  <si>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</si>
  <si>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</si>
  <si>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</si>
  <si>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</si>
  <si>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</si>
  <si>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</si>
  <si>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</si>
  <si>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</si>
  <si>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</si>
  <si>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</si>
  <si>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</si>
  <si>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</si>
  <si>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</si>
  <si>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</si>
  <si>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</si>
  <si>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</si>
  <si>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</si>
  <si>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</si>
  <si>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</si>
  <si>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</si>
  <si>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</si>
  <si>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</si>
  <si>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</si>
  <si>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</si>
  <si>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</si>
  <si>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</si>
  <si>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</si>
  <si>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</si>
  <si>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</si>
  <si>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</si>
  <si>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</si>
  <si>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</si>
  <si>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</si>
  <si>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 xml:space="preserve">TAWA FARM </t>
  </si>
  <si>
    <t>20190322SRT01</t>
  </si>
  <si>
    <t xml:space="preserve">Treated </t>
  </si>
  <si>
    <t>Raw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</si>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</sst>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4BD97-C6F8-4665-A074-326B08C712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16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953-A929-4D1F-A8E0-21E4BEB1B562}">
  <sheetPr>
    <pageSetUpPr fitToPage="1"/>
  </sheetPr>
  <dimension ref="A1:K121"/>
  <sheetViews>
    <sheetView tabSelected="1" view="pageLayout" zoomScale="130" zoomScaleNormal="110" zoomScalePageLayoutView="130" workbookViewId="0">
      <selection activeCell="J20" sqref="J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43546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208</v>
      </c>
      <c r="F8" s="72" t="s">
        <v>22</v>
      </c>
      <c r="G8" s="72" t="s">
        <v>28</v>
      </c>
      <c r="H8" s="72" t="s">
        <v>207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7.8</v>
      </c>
      <c r="F9" s="14">
        <v>8</v>
      </c>
      <c r="G9" s="14">
        <v>7.2</v>
      </c>
      <c r="H9" s="14">
        <v>7.5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125</v>
      </c>
      <c r="F10" s="11">
        <v>115</v>
      </c>
      <c r="G10" s="11">
        <v>40</v>
      </c>
      <c r="H10" s="11">
        <v>105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100</v>
      </c>
      <c r="F11" s="11" t="s">
        <v>38</v>
      </c>
      <c r="G11" s="11" t="s">
        <v>38</v>
      </c>
      <c r="H11" s="11">
        <v>100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3.9378774338802311</v>
      </c>
      <c r="F12" s="15">
        <v>2.277590647909649</v>
      </c>
      <c r="G12" s="15">
        <v>5.039151430052109</v>
      </c>
      <c r="H12" s="15">
        <f t="shared" ref="H12" si="0">2*(H10-(5*10^(H9-10)))/(1+(0.94*10^(H9-10)))*10^(6-H9)</f>
        <v>6.6201045541384342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-9.9999999999999645E-2</v>
      </c>
      <c r="F13" s="14">
        <v>-1.3000000000000007</v>
      </c>
      <c r="G13" s="14">
        <v>-2.5999999999999996</v>
      </c>
      <c r="H13" s="14">
        <f>+H9+0.5+VLOOKUP(H10,[2]LSI!$F$2:$G$25,2)+VLOOKUP(H11,[2]LSI!$H$2:$I$25,2)-12.1</f>
        <v>-0.5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0.23</v>
      </c>
      <c r="F14" s="11">
        <v>0.16</v>
      </c>
      <c r="G14" s="11">
        <v>0.09</v>
      </c>
      <c r="H14" s="11">
        <v>0.06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</v>
      </c>
      <c r="F15" s="11" t="s">
        <v>40</v>
      </c>
      <c r="G15" s="11" t="s">
        <v>40</v>
      </c>
      <c r="H15" s="11">
        <v>0.01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220</v>
      </c>
      <c r="F16" s="11">
        <v>220</v>
      </c>
      <c r="G16" s="11">
        <v>260</v>
      </c>
      <c r="H16" s="11">
        <v>240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25</v>
      </c>
      <c r="F17" s="11">
        <v>30</v>
      </c>
      <c r="G17" s="11">
        <v>120</v>
      </c>
      <c r="H17" s="11">
        <v>64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31.5</v>
      </c>
      <c r="F18" s="14">
        <f t="shared" si="1"/>
        <v>30.4</v>
      </c>
      <c r="G18" s="14">
        <f t="shared" si="1"/>
        <v>36.799999999999997</v>
      </c>
      <c r="H18" s="14">
        <f t="shared" si="1"/>
        <v>33.799999999999997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315</v>
      </c>
      <c r="F19" s="15">
        <v>304</v>
      </c>
      <c r="G19" s="15">
        <v>368</v>
      </c>
      <c r="H19" s="15">
        <v>338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2.0299999999999998</v>
      </c>
      <c r="F20" s="14">
        <v>0.88</v>
      </c>
      <c r="G20" s="14">
        <v>0.99</v>
      </c>
      <c r="H20" s="14">
        <v>1.1200000000000001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97</v>
      </c>
      <c r="F22" s="14">
        <v>88.5</v>
      </c>
      <c r="G22" s="14">
        <v>95.2</v>
      </c>
      <c r="H22" s="14">
        <v>96.2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34088B5A-EE87-4C0A-BE72-80851DFE12FD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052AC49-4433-445E-A9E2-38B470516647}">
          <x14:formula1>
            <xm:f>Data!$A$39:$A$47</xm:f>
          </x14:formula1>
          <xm:sqref>C5</xm:sqref>
        </x14:dataValidation>
        <x14:dataValidation type="list" allowBlank="1" showInputMessage="1" showErrorMessage="1" xr:uid="{3C37BEBB-E8FD-45F0-B187-90801261B385}">
          <x14:formula1>
            <xm:f>'P:\AA - Team File\Analysis\2017\10 October\[R20171009CHM01 STEVE MILLER SERVICES LTD - MARSDEN.xlsx]Data'!#REF!</xm:f>
          </x14:formula1>
          <xm:sqref>C7:D7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2" sqref="G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2C8EE63-358D-46F6-9DC0-BAE9DBCDF42C}"/>
</file>

<file path=customXml/itemProps2.xml><?xml version="1.0" encoding="utf-8"?>
<ds:datastoreItem xmlns:ds="http://schemas.openxmlformats.org/officeDocument/2006/customXml" ds:itemID="{99351659-8D8A-451E-874B-48CA6F1E2EA1}"/>
</file>

<file path=customXml/itemProps3.xml><?xml version="1.0" encoding="utf-8"?>
<ds:datastoreItem xmlns:ds="http://schemas.openxmlformats.org/officeDocument/2006/customXml" ds:itemID="{C244E22D-E14B-45AF-BDA3-BAC73086E2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2019-03-21T23:24:13Z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