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7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3.xml" ContentType="application/vnd.openxmlformats-officedocument.drawing+xml"/>
  <Override PartName="/xl/externalLinks/externalLink2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9\03 March\"/>
    </mc:Choice>
  </mc:AlternateContent>
  <xr:revisionPtr revIDLastSave="0" documentId="13_ncr:1_{2CD01F25-92EB-4093-8E11-2E9520D2E9D6}" xr6:coauthVersionLast="36" xr6:coauthVersionMax="36" xr10:uidLastSave="{00000000-0000-0000-0000-000000000000}"/>
  <bookViews>
    <workbookView xWindow="120" yWindow="45" windowWidth="28620" windowHeight="12660" activeTab="3" xr2:uid="{00000000-000D-0000-FFFF-FFFF00000000}"/>
  </bookViews>
  <sheets>
    <sheet name="R-CHE" sheetId="17" r:id="rId1"/>
    <sheet name="R-SHO" sheetId="7" r:id="rId2"/>
    <sheet name="R-SRT" sheetId="9" r:id="rId3"/>
    <sheet name="R-SRT (2)" sheetId="18" r:id="rId4"/>
    <sheet name="R-COM" sheetId="1" r:id="rId5"/>
    <sheet name="R-ECO" sheetId="10" r:id="rId6"/>
    <sheet name="R-ALL" sheetId="4" r:id="rId7"/>
    <sheet name="T-CHE" sheetId="12" r:id="rId8"/>
    <sheet name="T-SHO" sheetId="13" r:id="rId9"/>
    <sheet name="T-SRT" sheetId="15" r:id="rId10"/>
    <sheet name="T-ECO" sheetId="14" r:id="rId11"/>
    <sheet name="T-TWN" sheetId="16" r:id="rId12"/>
    <sheet name="T-ALL" sheetId="11" r:id="rId13"/>
    <sheet name="Data" sheetId="2" r:id="rId14"/>
    <sheet name="Lookup" sheetId="5" r:id="rId15"/>
    <sheet name="LSI" sheetId="6" r:id="rId16"/>
  </sheets>
  <externalReferences>
    <externalReference r:id="rId17"/>
    <externalReference r:id="rId18"/>
    <externalReference r:id="rId1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3" i="18" l="1"/>
  <c r="E13" i="18"/>
  <c r="F12" i="18"/>
  <c r="E12" i="18"/>
  <c r="J5" i="18"/>
  <c r="J1" i="18"/>
  <c r="G11" i="10"/>
  <c r="G10" i="10" l="1"/>
  <c r="J5" i="17" l="1"/>
  <c r="D24" i="17"/>
  <c r="D14" i="17"/>
  <c r="D13" i="17"/>
  <c r="D12" i="17"/>
  <c r="J15" i="1" l="1"/>
  <c r="I15" i="1"/>
  <c r="H15" i="1"/>
  <c r="G15" i="1"/>
  <c r="F15" i="1"/>
  <c r="E15" i="1"/>
  <c r="D15" i="1"/>
  <c r="J14" i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5" i="1"/>
  <c r="J4" i="1"/>
  <c r="J1" i="1"/>
  <c r="J5" i="10" l="1"/>
  <c r="J13" i="9" l="1"/>
  <c r="I13" i="9"/>
  <c r="H13" i="9"/>
  <c r="G13" i="9"/>
  <c r="F13" i="9"/>
  <c r="E13" i="9"/>
  <c r="D13" i="9"/>
  <c r="J12" i="9"/>
  <c r="I12" i="9"/>
  <c r="H12" i="9"/>
  <c r="G12" i="9"/>
  <c r="F12" i="9"/>
  <c r="E12" i="9"/>
  <c r="D12" i="9"/>
  <c r="J5" i="9"/>
  <c r="J4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E18" i="18" l="1"/>
  <c r="F18" i="18"/>
  <c r="G18" i="18"/>
  <c r="H18" i="18"/>
  <c r="G25" i="1"/>
  <c r="G26" i="1"/>
  <c r="D19" i="9"/>
  <c r="D18" i="9"/>
  <c r="J19" i="9"/>
  <c r="J18" i="9"/>
  <c r="H19" i="9"/>
  <c r="H18" i="9"/>
  <c r="G18" i="9"/>
  <c r="G19" i="9"/>
  <c r="D26" i="1"/>
  <c r="D25" i="1"/>
  <c r="F26" i="1"/>
  <c r="F25" i="1"/>
  <c r="E18" i="9"/>
  <c r="E19" i="9"/>
  <c r="H26" i="1"/>
  <c r="H25" i="1"/>
  <c r="I18" i="9"/>
  <c r="I19" i="9"/>
  <c r="D24" i="4"/>
  <c r="D25" i="4"/>
  <c r="J25" i="1"/>
  <c r="J26" i="1"/>
  <c r="F18" i="9"/>
  <c r="F19" i="9"/>
  <c r="I26" i="1"/>
  <c r="I25" i="1"/>
  <c r="E26" i="1"/>
  <c r="E25" i="1"/>
</calcChain>
</file>

<file path=xl/sharedStrings.xml><?xml version="1.0" encoding="utf-8"?>
<sst xmlns="http://schemas.openxmlformats.org/spreadsheetml/2006/main" count="1208" uniqueCount="209">
  <si>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</si>
  <si>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</si>
  <si>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</si>
  <si>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</si>
  <si>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</si>
  <si>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</si>
  <si>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</si>
  <si>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</si>
  <si>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</si>
  <si>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</si>
  <si>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</si>
  <si>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</si>
  <si>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</si>
  <si>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</si>
  <si>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</si>
  <si>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</si>
  <si>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</si>
  <si>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</si>
  <si>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</si>
  <si>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</si>
  <si>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</si>
  <si>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</si>
  <si>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</si>
  <si>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</si>
  <si>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</si>
  <si>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</si>
  <si>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</si>
  <si>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</si>
  <si>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</si>
  <si>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</si>
  <si>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</si>
  <si>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</si>
  <si>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</si>
  <si>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</si>
  <si>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</si>
  <si>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</si>
  <si>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</si>
  <si>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</si>
  <si>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</si>
  <si>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</si>
  <si>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</si>
  <si>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</si>
  <si>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</si>
  <si>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</si>
  <si>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</si>
  <si>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</si>
  <si>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</si>
  <si>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</si>
  <si>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</si>
  <si>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</si>
  <si>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</si>
  <si>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</si>
  <si>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</si>
  <si>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</si>
  <si>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</si>
  <si>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</si>
  <si>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</si>
  <si>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</si>
  <si>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</si>
  <si>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</si>
  <si>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</si>
  <si>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</si>
  <si>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</si>
  <si>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</si>
  <si>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</si>
  <si>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</si>
  <si>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</si>
  <si>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</si>
  <si>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</si>
  <si>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</si>
  <si>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</si>
  <si>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</si>
  <si>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</si>
  <si>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</si>
  <si>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</si>
  <si>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</si>
  <si>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</si>
  <si>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</si>
  <si>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</si>
  <si>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</si>
  <si>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</si>
  <si>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</si>
  <si>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</si>
  <si>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</si>
  <si>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</si>
  <si>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</si>
  <si>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</si>
  <si>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</si>
  <si>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</si>
  <si>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</si>
  <si>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</si>
  <si>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</si>
  <si>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</si>
  <si>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</si>
  <si>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</si>
  <si>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</si>
  <si>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</si>
  <si>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</si>
  <si>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</si>
  <si>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</si>
  <si>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</si>
  <si>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</si>
  <si>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</si>
  <si>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</si>
  <si>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</si>
  <si>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</si>
  <si>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</si>
  <si>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</si>
  <si>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</si>
  <si>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</si>
  <si>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</si>
  <si>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</si>
  <si>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</si>
  <si>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</si>
  <si>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</si>
  <si>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</si>
  <si>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</si>
  <si>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</si>
  <si>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</si>
  <si>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</si>
  <si>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</si>
  <si>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</si>
  <si>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</si>
  <si>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</si>
  <si>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</si>
  <si>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</si>
  <si>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</si>
  <si>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</si>
  <si>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</si>
  <si>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</si>
  <si>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</si>
  <si>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</si>
  <si>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</si>
  <si>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</si>
  <si>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</si>
  <si>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</si>
  <si>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</si>
  <si>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</si>
  <si>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</si>
  <si>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</si>
  <si>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</si>
  <si>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</si>
  <si>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</si>
  <si>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</si>
  <si>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</si>
  <si>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</si>
  <si>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</si>
  <si>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</si>
  <si>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</si>
  <si>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</si>
  <si>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</si>
  <si>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</si>
  <si>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</si>
  <si>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</si>
  <si>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</si>
  <si>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</si>
  <si>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</si>
  <si>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</si>
  <si>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</si>
  <si>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</si>
  <si>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</si>
  <si>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</si>
  <si>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</si>
  <si>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</si>
  <si>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</si>
  <si>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</si>
  <si>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</si>
  <si>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</si>
  <si>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</si>
  <si>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</si>
  <si>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</si>
  <si>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</si>
  <si>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</si>
  <si>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</si>
  <si>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</si>
  <si>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</si>
  <si>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</si>
  <si>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</si>
  <si>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</si>
  <si>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</si>
  <si>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</si>
  <si>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</si>
  <si>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</si>
  <si>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</si>
  <si>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</si>
  <si>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</si>
  <si>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</si>
  <si>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</si>
  <si>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</si>
  <si>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</si>
  <si>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</si>
  <si>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</si>
  <si>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</si>
  <si>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</si>
  <si>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</si>
  <si>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</si>
  <si>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</si>
  <si>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</si>
  <si>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</si>
  <si>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20170714SRT01</t>
  </si>
  <si>
    <t>Jack Neill BE(Hons) Chemical and Processing</t>
  </si>
  <si>
    <t>Internal Sales Engineer</t>
  </si>
  <si>
    <t>20170714COM01</t>
  </si>
  <si>
    <t xml:space="preserve">The Most Probable Number (MPN) count uses reference method APHA 9221 C, Table 9221:III </t>
  </si>
  <si>
    <t>GRANT SOWTER</t>
  </si>
  <si>
    <t>20190326SRT01</t>
  </si>
  <si>
    <t xml:space="preserve">GRANT SOWTER </t>
  </si>
  <si>
    <t xml:space="preserve">The sample was discoloured with significant sediment </t>
  </si>
  <si>
    <t xml:space="preserve">The sample was clear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</si>
</sst>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4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38</xdr:row>
      <xdr:rowOff>153865</xdr:rowOff>
    </xdr:from>
    <xdr:to>
      <xdr:col>1</xdr:col>
      <xdr:colOff>1033096</xdr:colOff>
      <xdr:row>40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6215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32</xdr:row>
      <xdr:rowOff>153865</xdr:rowOff>
    </xdr:from>
    <xdr:to>
      <xdr:col>1</xdr:col>
      <xdr:colOff>1033096</xdr:colOff>
      <xdr:row>34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31</xdr:row>
      <xdr:rowOff>153865</xdr:rowOff>
    </xdr:from>
    <xdr:to>
      <xdr:col>1</xdr:col>
      <xdr:colOff>1033096</xdr:colOff>
      <xdr:row>33</xdr:row>
      <xdr:rowOff>146539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4BD97-C6F8-4665-A074-326B08C7123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607841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45</xdr:row>
      <xdr:rowOff>153865</xdr:rowOff>
    </xdr:from>
    <xdr:to>
      <xdr:col>1</xdr:col>
      <xdr:colOff>1033096</xdr:colOff>
      <xdr:row>47</xdr:row>
      <xdr:rowOff>146539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86384F-C95C-437D-80B0-DF279CFE2B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44061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21</xdr:row>
      <xdr:rowOff>153865</xdr:rowOff>
    </xdr:from>
    <xdr:to>
      <xdr:col>1</xdr:col>
      <xdr:colOff>1033096</xdr:colOff>
      <xdr:row>23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47</xdr:row>
      <xdr:rowOff>153865</xdr:rowOff>
    </xdr:from>
    <xdr:to>
      <xdr:col>1</xdr:col>
      <xdr:colOff>1033096</xdr:colOff>
      <xdr:row>49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02ECO02%20WARREN%20ELMORE%20-%20STUD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zoomScale="130" zoomScaleNormal="110" zoomScalePageLayoutView="130" workbookViewId="0">
      <selection activeCell="J5" sqref="J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F3" s="8"/>
      <c r="G3" s="8"/>
      <c r="H3" s="9" t="s">
        <v>154</v>
      </c>
      <c r="J3" s="69" t="s">
        <v>205</v>
      </c>
    </row>
    <row r="4" spans="1:11" ht="15.75">
      <c r="B4" s="3" t="s">
        <v>204</v>
      </c>
      <c r="F4" s="8"/>
      <c r="G4" s="8"/>
      <c r="H4" s="9" t="s">
        <v>56</v>
      </c>
      <c r="J4" s="70">
        <v>43550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43551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+D8+0.5+VLOOKUP(D9,[1]LSI!$F$2:$G$25,2)+VLOOKUP(D10,[1]LSI!$H$2:$I$25,2)-12.1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/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167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195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7" t="s">
        <v>131</v>
      </c>
      <c r="D37" s="97"/>
      <c r="E37" s="97"/>
      <c r="F37" s="97"/>
      <c r="G37" s="97"/>
      <c r="H37" s="97"/>
      <c r="I37" s="97"/>
      <c r="J37" s="97"/>
      <c r="K37" s="5"/>
    </row>
    <row r="38" spans="1:11">
      <c r="A38" s="4"/>
      <c r="B38" s="55" t="s">
        <v>24</v>
      </c>
      <c r="C38" s="98" t="s">
        <v>132</v>
      </c>
      <c r="D38" s="97"/>
      <c r="E38" s="97"/>
      <c r="F38" s="97"/>
      <c r="G38" s="97"/>
      <c r="H38" s="97"/>
      <c r="I38" s="97"/>
      <c r="J38" s="97"/>
      <c r="K38" s="5"/>
    </row>
    <row r="39" spans="1:11">
      <c r="A39" s="4"/>
      <c r="B39" s="55"/>
      <c r="C39" s="98"/>
      <c r="D39" s="97"/>
      <c r="E39" s="97"/>
      <c r="F39" s="97"/>
      <c r="G39" s="97"/>
      <c r="H39" s="97"/>
      <c r="I39" s="97"/>
      <c r="J39" s="97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200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201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194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</mergeCells>
  <conditionalFormatting sqref="G8:G29">
    <cfRule type="cellIs" dxfId="33" priority="9" operator="equal">
      <formula>"Above MAV"</formula>
    </cfRule>
    <cfRule type="cellIs" dxfId="32" priority="10" operator="equal">
      <formula>"ALERT"</formula>
    </cfRule>
  </conditionalFormatting>
  <conditionalFormatting sqref="F24">
    <cfRule type="cellIs" dxfId="31" priority="7" operator="equal">
      <formula>"Above MAV"</formula>
    </cfRule>
    <cfRule type="cellIs" dxfId="30" priority="8" operator="equal">
      <formula>"ALERT"</formula>
    </cfRule>
  </conditionalFormatting>
  <conditionalFormatting sqref="E24">
    <cfRule type="cellIs" dxfId="29" priority="5" operator="equal">
      <formula>"Above MAV"</formula>
    </cfRule>
    <cfRule type="cellIs" dxfId="28" priority="6" operator="equal">
      <formula>"ALERT"</formula>
    </cfRule>
  </conditionalFormatting>
  <conditionalFormatting sqref="E25">
    <cfRule type="cellIs" dxfId="27" priority="3" operator="equal">
      <formula>"Above MAV"</formula>
    </cfRule>
    <cfRule type="cellIs" dxfId="26" priority="4" operator="equal">
      <formula>"ALERT"</formula>
    </cfRule>
  </conditionalFormatting>
  <conditionalFormatting sqref="F25">
    <cfRule type="cellIs" dxfId="25" priority="1" operator="equal">
      <formula>"Above MAV"</formula>
    </cfRule>
    <cfRule type="cellIs" dxfId="24" priority="2" operator="equal">
      <formula>"ALERT"</formula>
    </cfRule>
  </conditionalFormatting>
  <dataValidations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topLeftCell="A13" zoomScale="130" zoomScaleNormal="110" zoomScalePageLayoutView="130" workbookViewId="0">
      <selection activeCell="C5" sqref="C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188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43551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43551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9" t="s">
        <v>156</v>
      </c>
      <c r="I11" s="100"/>
      <c r="J11" s="101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9"/>
      <c r="I13" s="100"/>
      <c r="J13" s="101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9"/>
      <c r="I14" s="100"/>
      <c r="J14" s="101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9" t="s">
        <v>68</v>
      </c>
      <c r="I15" s="100"/>
      <c r="J15" s="101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9" t="s">
        <v>156</v>
      </c>
      <c r="I16" s="100"/>
      <c r="J16" s="101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9"/>
      <c r="I17" s="100"/>
      <c r="J17" s="101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9"/>
      <c r="I18" s="100"/>
      <c r="J18" s="101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167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195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7" t="s">
        <v>131</v>
      </c>
      <c r="D28" s="97"/>
      <c r="E28" s="97"/>
      <c r="F28" s="97"/>
      <c r="G28" s="97"/>
      <c r="H28" s="97"/>
      <c r="I28" s="97"/>
      <c r="J28" s="97"/>
      <c r="K28" s="5"/>
    </row>
    <row r="29" spans="1:11">
      <c r="A29" s="4"/>
      <c r="B29" s="55" t="s">
        <v>24</v>
      </c>
      <c r="C29" s="98" t="s">
        <v>132</v>
      </c>
      <c r="D29" s="97"/>
      <c r="E29" s="97"/>
      <c r="F29" s="97"/>
      <c r="G29" s="97"/>
      <c r="H29" s="97"/>
      <c r="I29" s="97"/>
      <c r="J29" s="97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200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201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23" priority="5" operator="equal">
      <formula>"Above MAV"</formula>
    </cfRule>
    <cfRule type="cellIs" dxfId="22" priority="6" operator="equal">
      <formula>"ALERT"</formula>
    </cfRule>
  </conditionalFormatting>
  <conditionalFormatting sqref="G9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G11:G12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22"/>
  <sheetViews>
    <sheetView view="pageLayout" topLeftCell="A16" zoomScale="130" zoomScaleNormal="110" zoomScalePageLayoutView="130" workbookViewId="0">
      <selection activeCell="C5" sqref="C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'[2]R-ALL'!J1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199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43551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43551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162</v>
      </c>
      <c r="I8" s="72" t="s">
        <v>163</v>
      </c>
      <c r="J8" s="72" t="s">
        <v>164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1"/>
      <c r="E10" s="11"/>
      <c r="F10" s="11"/>
      <c r="G10" s="11"/>
      <c r="H10" s="11"/>
      <c r="I10" s="11"/>
      <c r="J10" s="11"/>
      <c r="K10" s="5"/>
    </row>
    <row r="11" spans="1:11">
      <c r="A11" s="4"/>
      <c r="B11" s="10" t="s">
        <v>6</v>
      </c>
      <c r="C11" s="10" t="s">
        <v>52</v>
      </c>
      <c r="D11" s="11"/>
      <c r="E11" s="11"/>
      <c r="F11" s="11"/>
      <c r="G11" s="11"/>
      <c r="H11" s="11"/>
      <c r="I11" s="11"/>
      <c r="J11" s="11"/>
      <c r="K11" s="5"/>
    </row>
    <row r="12" spans="1:11">
      <c r="A12" s="4"/>
      <c r="B12" s="10" t="s">
        <v>14</v>
      </c>
      <c r="C12" s="10" t="s">
        <v>53</v>
      </c>
      <c r="D12" s="15">
        <f>2*(D10-(5*10^(D9-10)))/(1+(0.94*10^(D9-10)))*10^(6-D9)</f>
        <v>-9.9999999990600013E-4</v>
      </c>
      <c r="E12" s="15">
        <f t="shared" ref="E12:J12" si="0">2*(E10-(5*10^(E9-10)))/(1+(0.94*10^(E9-10)))*10^(6-E9)</f>
        <v>-9.9999999990600013E-4</v>
      </c>
      <c r="F12" s="15">
        <f t="shared" si="0"/>
        <v>-9.9999999990600013E-4</v>
      </c>
      <c r="G12" s="15">
        <f t="shared" si="0"/>
        <v>-9.9999999990600013E-4</v>
      </c>
      <c r="H12" s="15">
        <f t="shared" si="0"/>
        <v>-9.9999999990600013E-4</v>
      </c>
      <c r="I12" s="15">
        <f t="shared" si="0"/>
        <v>-9.9999999990600013E-4</v>
      </c>
      <c r="J12" s="15">
        <f t="shared" si="0"/>
        <v>-9.9999999990600013E-4</v>
      </c>
      <c r="K12" s="5"/>
    </row>
    <row r="13" spans="1:11">
      <c r="A13" s="4"/>
      <c r="B13" s="10" t="s">
        <v>17</v>
      </c>
      <c r="C13" s="11" t="s">
        <v>23</v>
      </c>
      <c r="D13" s="14" t="e">
        <f>+D9+0.5+VLOOKUP(D10,[2]LSI!$F$2:$G$25,2)+VLOOKUP(D11,[2]LSI!$H$2:$I$25,2)-12.1</f>
        <v>#N/A</v>
      </c>
      <c r="E13" s="14" t="e">
        <f>+E9+0.5+VLOOKUP(E10,[2]LSI!$F$2:$G$25,2)+VLOOKUP(E11,[2]LSI!$H$2:$I$25,2)-12.1</f>
        <v>#N/A</v>
      </c>
      <c r="F13" s="14" t="e">
        <f>+F9+0.5+VLOOKUP(F10,[2]LSI!$F$2:$G$25,2)+VLOOKUP(F11,[2]LSI!$H$2:$I$25,2)-12.1</f>
        <v>#N/A</v>
      </c>
      <c r="G13" s="14" t="e">
        <f>+G9+0.5+VLOOKUP(G10,[2]LSI!$F$2:$G$25,2)+VLOOKUP(G11,[2]LSI!$H$2:$I$25,2)-12.1</f>
        <v>#N/A</v>
      </c>
      <c r="H13" s="14" t="e">
        <f>+H9+0.5+VLOOKUP(H10,[2]LSI!$F$2:$G$25,2)+VLOOKUP(H11,[2]LSI!$H$2:$I$25,2)-12.1</f>
        <v>#N/A</v>
      </c>
      <c r="I13" s="14" t="e">
        <f>+I9+0.5+VLOOKUP(I10,[2]LSI!$F$2:$G$25,2)+VLOOKUP(I11,[2]LSI!$H$2:$I$25,2)-12.1</f>
        <v>#N/A</v>
      </c>
      <c r="J13" s="14" t="e">
        <f>+J9+0.5+VLOOKUP(J10,[2]LSI!$F$2:$G$25,2)+VLOOKUP(J11,[2]LSI!$H$2:$I$25,2)-12.1</f>
        <v>#N/A</v>
      </c>
      <c r="K13" s="5"/>
    </row>
    <row r="14" spans="1:1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>
      <c r="A17" s="4"/>
      <c r="B17" s="10" t="s">
        <v>15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>
      <c r="A18" s="4"/>
      <c r="B18" s="10" t="s">
        <v>185</v>
      </c>
      <c r="C18" s="10" t="s">
        <v>186</v>
      </c>
      <c r="D18" s="14">
        <f t="shared" ref="D18:J18" ca="1" si="1">D19/10</f>
        <v>0</v>
      </c>
      <c r="E18" s="14">
        <f t="shared" ca="1" si="1"/>
        <v>0</v>
      </c>
      <c r="F18" s="14">
        <f t="shared" ca="1" si="1"/>
        <v>0</v>
      </c>
      <c r="G18" s="14">
        <f t="shared" ca="1" si="1"/>
        <v>0</v>
      </c>
      <c r="H18" s="14">
        <f t="shared" ca="1" si="1"/>
        <v>0</v>
      </c>
      <c r="I18" s="14">
        <f t="shared" ca="1" si="1"/>
        <v>0</v>
      </c>
      <c r="J18" s="14">
        <f t="shared" ca="1" si="1"/>
        <v>0</v>
      </c>
      <c r="K18" s="5"/>
    </row>
    <row r="19" spans="1:11">
      <c r="A19" s="4"/>
      <c r="B19" s="10" t="s">
        <v>185</v>
      </c>
      <c r="C19" s="10" t="s">
        <v>187</v>
      </c>
      <c r="D19" s="15">
        <f t="shared" ref="D19:J19" ca="1" si="2">D18*10</f>
        <v>0</v>
      </c>
      <c r="E19" s="15">
        <f t="shared" ca="1" si="2"/>
        <v>0</v>
      </c>
      <c r="F19" s="15">
        <f t="shared" ca="1" si="2"/>
        <v>0</v>
      </c>
      <c r="G19" s="15">
        <f t="shared" ca="1" si="2"/>
        <v>0</v>
      </c>
      <c r="H19" s="15">
        <f t="shared" ca="1" si="2"/>
        <v>0</v>
      </c>
      <c r="I19" s="15">
        <f t="shared" ca="1" si="2"/>
        <v>0</v>
      </c>
      <c r="J19" s="15">
        <f t="shared" ca="1" si="2"/>
        <v>0</v>
      </c>
      <c r="K19" s="5"/>
    </row>
    <row r="20" spans="1:11">
      <c r="A20" s="4"/>
      <c r="B20" s="10" t="s">
        <v>18</v>
      </c>
      <c r="C20" s="10" t="s">
        <v>25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10" t="s">
        <v>165</v>
      </c>
      <c r="C21" s="10" t="s">
        <v>166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133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10" t="s">
        <v>48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>
      <c r="A29" s="4"/>
      <c r="B29" s="10" t="s">
        <v>49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10" t="s">
        <v>50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>
      <c r="A31" s="4"/>
      <c r="B31" s="10" t="s">
        <v>51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>
      <c r="A32" s="4"/>
      <c r="B32" s="66"/>
      <c r="C32" s="82"/>
      <c r="D32" s="82"/>
      <c r="E32" s="82"/>
      <c r="F32" s="82"/>
      <c r="G32" s="82"/>
      <c r="H32" s="82"/>
      <c r="I32" s="82"/>
      <c r="J32" s="82"/>
      <c r="K32" s="5"/>
    </row>
    <row r="33" spans="1:11">
      <c r="A33" s="4"/>
      <c r="B33" s="55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 t="s">
        <v>200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 t="s">
        <v>152</v>
      </c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12" t="s">
        <v>196</v>
      </c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</sheetData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7953-A929-4D1F-A8E0-21E4BEB1B562}">
  <sheetPr>
    <pageSetUpPr fitToPage="1"/>
  </sheetPr>
  <dimension ref="A1:K121"/>
  <sheetViews>
    <sheetView tabSelected="1" view="pageLayout" topLeftCell="A7" zoomScale="130" zoomScaleNormal="110" zoomScalePageLayoutView="130" workbookViewId="0">
      <selection activeCell="E16" sqref="E16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'[2]R-ALL'!J1</f>
        <v>Rev3.0</v>
      </c>
    </row>
    <row r="2" spans="1:10">
      <c r="J2" s="13"/>
    </row>
    <row r="3" spans="1:10">
      <c r="F3" s="8"/>
      <c r="G3" s="8"/>
      <c r="H3" s="9" t="s">
        <v>154</v>
      </c>
      <c r="J3" s="69" t="s">
        <v>205</v>
      </c>
    </row>
    <row r="4" spans="1:10" ht="15.75">
      <c r="B4" s="3" t="s">
        <v>206</v>
      </c>
      <c r="F4" s="8"/>
      <c r="G4" s="8"/>
      <c r="H4" s="9" t="s">
        <v>56</v>
      </c>
      <c r="J4" s="70">
        <v>43550</v>
      </c>
    </row>
    <row r="5" spans="1:10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43551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8"/>
      <c r="E7" s="8">
        <v>1</v>
      </c>
      <c r="F7" s="8">
        <v>2</v>
      </c>
      <c r="G7" s="8">
        <v>3</v>
      </c>
      <c r="H7" s="8">
        <v>4</v>
      </c>
      <c r="I7" s="5"/>
    </row>
    <row r="8" spans="1:10">
      <c r="A8" s="4"/>
      <c r="B8" s="71" t="s">
        <v>1</v>
      </c>
      <c r="C8" s="72" t="s">
        <v>2</v>
      </c>
      <c r="D8" s="72" t="s">
        <v>62</v>
      </c>
      <c r="E8" s="72" t="s">
        <v>134</v>
      </c>
      <c r="F8" s="72" t="s">
        <v>135</v>
      </c>
      <c r="G8" s="72" t="s">
        <v>22</v>
      </c>
      <c r="H8" s="72" t="s">
        <v>28</v>
      </c>
      <c r="I8" s="5"/>
    </row>
    <row r="9" spans="1:10">
      <c r="A9" s="4"/>
      <c r="B9" s="10" t="s">
        <v>3</v>
      </c>
      <c r="C9" s="11" t="s">
        <v>23</v>
      </c>
      <c r="D9" s="11" t="s">
        <v>64</v>
      </c>
      <c r="E9" s="14">
        <v>6.36</v>
      </c>
      <c r="F9" s="14">
        <v>6.28</v>
      </c>
      <c r="G9" s="14">
        <v>6.5</v>
      </c>
      <c r="H9" s="14">
        <v>5.86</v>
      </c>
      <c r="I9" s="5"/>
    </row>
    <row r="10" spans="1:10">
      <c r="A10" s="4"/>
      <c r="B10" s="10" t="s">
        <v>5</v>
      </c>
      <c r="C10" s="10" t="s">
        <v>52</v>
      </c>
      <c r="D10" s="11" t="s">
        <v>23</v>
      </c>
      <c r="E10" s="11">
        <v>70</v>
      </c>
      <c r="F10" s="11">
        <v>15</v>
      </c>
      <c r="G10" s="11">
        <v>15</v>
      </c>
      <c r="H10" s="11">
        <v>15</v>
      </c>
      <c r="I10" s="5"/>
    </row>
    <row r="11" spans="1:10">
      <c r="A11" s="4"/>
      <c r="B11" s="10" t="s">
        <v>6</v>
      </c>
      <c r="C11" s="10" t="s">
        <v>52</v>
      </c>
      <c r="D11" s="11" t="s">
        <v>65</v>
      </c>
      <c r="E11" s="11">
        <v>35</v>
      </c>
      <c r="F11" s="11">
        <v>30</v>
      </c>
      <c r="G11" s="11" t="s">
        <v>38</v>
      </c>
      <c r="H11" s="11" t="s">
        <v>38</v>
      </c>
      <c r="I11" s="5"/>
    </row>
    <row r="12" spans="1:10">
      <c r="A12" s="4"/>
      <c r="B12" s="10" t="s">
        <v>14</v>
      </c>
      <c r="C12" s="10" t="s">
        <v>53</v>
      </c>
      <c r="D12" s="11" t="s">
        <v>23</v>
      </c>
      <c r="E12" s="15">
        <f>2*(E10-(5*10^(E9-10)))/(1+(0.94*10^(E9-10)))*10^(6-E9)</f>
        <v>61.098059562203183</v>
      </c>
      <c r="F12" s="15">
        <f t="shared" ref="F12" si="0">2*(F10-(5*10^(F9-10)))/(1+(0.94*10^(F9-10)))*10^(6-F9)</f>
        <v>15.740404491583472</v>
      </c>
      <c r="G12" s="15">
        <v>9.4830141156783654</v>
      </c>
      <c r="H12" s="15">
        <v>41.407708198199266</v>
      </c>
      <c r="I12" s="5"/>
    </row>
    <row r="13" spans="1:10">
      <c r="A13" s="4"/>
      <c r="B13" s="10" t="s">
        <v>17</v>
      </c>
      <c r="C13" s="11" t="s">
        <v>23</v>
      </c>
      <c r="D13" s="11" t="s">
        <v>23</v>
      </c>
      <c r="E13" s="14">
        <f>+E9+0.5+VLOOKUP(E10,[2]LSI!$F$2:$G$25,2)+VLOOKUP(E11,[2]LSI!$H$2:$I$25,2)-12.1</f>
        <v>-2.34</v>
      </c>
      <c r="F13" s="14">
        <f>+F9+0.5+VLOOKUP(F10,[2]LSI!$F$2:$G$25,2)+VLOOKUP(F11,[2]LSI!$H$2:$I$25,2)-12.1</f>
        <v>-3.3200000000000003</v>
      </c>
      <c r="G13" s="14">
        <v>-3.8000000000000007</v>
      </c>
      <c r="H13" s="14">
        <v>-4.4399999999999995</v>
      </c>
      <c r="I13" s="5"/>
    </row>
    <row r="14" spans="1:10">
      <c r="A14" s="4"/>
      <c r="B14" s="10" t="s">
        <v>10</v>
      </c>
      <c r="C14" s="10" t="s">
        <v>24</v>
      </c>
      <c r="D14" s="11" t="s">
        <v>66</v>
      </c>
      <c r="E14" s="11">
        <v>15.6</v>
      </c>
      <c r="F14" s="11">
        <v>1.7</v>
      </c>
      <c r="G14" s="11">
        <v>0.62</v>
      </c>
      <c r="H14" s="11">
        <v>0.31</v>
      </c>
      <c r="I14" s="5"/>
    </row>
    <row r="15" spans="1:10">
      <c r="A15" s="4"/>
      <c r="B15" s="10" t="s">
        <v>11</v>
      </c>
      <c r="C15" s="10" t="s">
        <v>24</v>
      </c>
      <c r="D15" s="11" t="s">
        <v>67</v>
      </c>
      <c r="E15" s="11">
        <v>0.02</v>
      </c>
      <c r="F15" s="11">
        <v>0.01</v>
      </c>
      <c r="G15" s="11" t="s">
        <v>40</v>
      </c>
      <c r="H15" s="11" t="s">
        <v>40</v>
      </c>
      <c r="I15" s="5"/>
    </row>
    <row r="16" spans="1:10">
      <c r="A16" s="4"/>
      <c r="B16" s="10" t="s">
        <v>4</v>
      </c>
      <c r="C16" s="10" t="s">
        <v>24</v>
      </c>
      <c r="D16" s="11" t="s">
        <v>69</v>
      </c>
      <c r="E16" s="11">
        <v>69.900000000000006</v>
      </c>
      <c r="F16" s="11">
        <v>114</v>
      </c>
      <c r="G16" s="11">
        <v>116</v>
      </c>
      <c r="H16" s="11">
        <v>147</v>
      </c>
      <c r="I16" s="5"/>
    </row>
    <row r="17" spans="1:11">
      <c r="A17" s="4"/>
      <c r="B17" s="10" t="s">
        <v>15</v>
      </c>
      <c r="C17" s="10" t="s">
        <v>24</v>
      </c>
      <c r="D17" s="11" t="s">
        <v>70</v>
      </c>
      <c r="E17" s="11">
        <v>20</v>
      </c>
      <c r="F17" s="11">
        <v>15</v>
      </c>
      <c r="G17" s="11">
        <v>14</v>
      </c>
      <c r="H17" s="11">
        <v>46</v>
      </c>
      <c r="I17" s="5"/>
    </row>
    <row r="18" spans="1:11">
      <c r="A18" s="4"/>
      <c r="B18" s="10" t="s">
        <v>185</v>
      </c>
      <c r="C18" s="10" t="s">
        <v>186</v>
      </c>
      <c r="D18" s="11" t="s">
        <v>23</v>
      </c>
      <c r="E18" s="14">
        <f t="shared" ref="E18:H18" si="1">E19/10</f>
        <v>9.83</v>
      </c>
      <c r="F18" s="14">
        <f t="shared" si="1"/>
        <v>16.009999999999998</v>
      </c>
      <c r="G18" s="14">
        <f t="shared" si="1"/>
        <v>16.34</v>
      </c>
      <c r="H18" s="14">
        <f t="shared" si="1"/>
        <v>20.8</v>
      </c>
      <c r="I18" s="5"/>
    </row>
    <row r="19" spans="1:11">
      <c r="A19" s="4"/>
      <c r="B19" s="10" t="s">
        <v>185</v>
      </c>
      <c r="C19" s="10" t="s">
        <v>187</v>
      </c>
      <c r="D19" s="11" t="s">
        <v>23</v>
      </c>
      <c r="E19" s="15">
        <v>98.3</v>
      </c>
      <c r="F19" s="15">
        <v>160.1</v>
      </c>
      <c r="G19" s="15">
        <v>163.4</v>
      </c>
      <c r="H19" s="15">
        <v>208</v>
      </c>
      <c r="I19" s="5"/>
    </row>
    <row r="20" spans="1:11">
      <c r="A20" s="4"/>
      <c r="B20" s="10" t="s">
        <v>18</v>
      </c>
      <c r="C20" s="10" t="s">
        <v>25</v>
      </c>
      <c r="D20" s="11" t="s">
        <v>71</v>
      </c>
      <c r="E20" s="14">
        <v>755</v>
      </c>
      <c r="F20" s="14">
        <v>1.42</v>
      </c>
      <c r="G20" s="14">
        <v>7.07</v>
      </c>
      <c r="H20" s="14">
        <v>3.12</v>
      </c>
      <c r="I20" s="5"/>
    </row>
    <row r="21" spans="1:11">
      <c r="A21" s="4"/>
      <c r="B21" s="10" t="s">
        <v>165</v>
      </c>
      <c r="C21" s="10" t="s">
        <v>166</v>
      </c>
      <c r="D21" s="11" t="s">
        <v>23</v>
      </c>
      <c r="E21" s="11">
        <v>25</v>
      </c>
      <c r="F21" s="11">
        <v>155</v>
      </c>
      <c r="G21" s="11" t="s">
        <v>38</v>
      </c>
      <c r="H21" s="11" t="s">
        <v>38</v>
      </c>
      <c r="I21" s="5"/>
    </row>
    <row r="22" spans="1:11">
      <c r="A22" s="4"/>
      <c r="B22" s="10" t="s">
        <v>19</v>
      </c>
      <c r="C22" s="10" t="s">
        <v>55</v>
      </c>
      <c r="D22" s="11" t="s">
        <v>23</v>
      </c>
      <c r="E22" s="14">
        <v>16.3</v>
      </c>
      <c r="F22" s="14">
        <v>91.4</v>
      </c>
      <c r="G22" s="14">
        <v>65.099999999999994</v>
      </c>
      <c r="H22" s="14">
        <v>96.9</v>
      </c>
      <c r="I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207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208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208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10" t="s">
        <v>48</v>
      </c>
      <c r="C28" s="57" t="s">
        <v>208</v>
      </c>
      <c r="D28" s="58"/>
      <c r="E28" s="58"/>
      <c r="F28" s="58"/>
      <c r="G28" s="58"/>
      <c r="H28" s="58"/>
      <c r="I28" s="58"/>
      <c r="J28" s="59"/>
      <c r="K28" s="5"/>
    </row>
    <row r="29" spans="1:11">
      <c r="A29" s="4"/>
      <c r="B29" s="66"/>
      <c r="C29" s="82"/>
      <c r="D29" s="82"/>
      <c r="E29" s="82"/>
      <c r="F29" s="82"/>
      <c r="G29" s="82"/>
      <c r="H29" s="82"/>
      <c r="I29" s="82"/>
      <c r="J29" s="82"/>
      <c r="K29" s="5"/>
    </row>
    <row r="30" spans="1:11">
      <c r="A30" s="4"/>
      <c r="B30" s="61" t="s">
        <v>62</v>
      </c>
      <c r="C30" s="62" t="s">
        <v>130</v>
      </c>
      <c r="D30" s="63"/>
      <c r="E30" s="63"/>
      <c r="F30" s="63"/>
      <c r="G30" s="63"/>
      <c r="H30" s="63"/>
      <c r="I30" s="63"/>
      <c r="J30" s="63"/>
      <c r="K30" s="5"/>
    </row>
    <row r="31" spans="1:11">
      <c r="A31" s="4"/>
      <c r="B31" s="55" t="s">
        <v>24</v>
      </c>
      <c r="C31" s="98" t="s">
        <v>132</v>
      </c>
      <c r="D31" s="97"/>
      <c r="E31" s="97"/>
      <c r="F31" s="97"/>
      <c r="G31" s="97"/>
      <c r="H31" s="97"/>
      <c r="I31" s="97"/>
      <c r="J31" s="97"/>
      <c r="K31" s="5"/>
    </row>
    <row r="32" spans="1:11">
      <c r="A32" s="4"/>
      <c r="B32" s="55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200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 t="s">
        <v>152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12" t="s">
        <v>196</v>
      </c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</sheetData>
  <mergeCells count="1">
    <mergeCell ref="C31:J31"/>
  </mergeCells>
  <conditionalFormatting sqref="D18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D19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count="1">
    <dataValidation type="whole" allowBlank="1" showInputMessage="1" showErrorMessage="1" sqref="I3:I5" xr:uid="{34088B5A-EE87-4C0A-BE72-80851DFE12FD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52AC49-4433-445E-A9E2-38B470516647}">
          <x14:formula1>
            <xm:f>Data!$A$39:$A$47</xm:f>
          </x14:formula1>
          <xm:sqref>C5</xm:sqref>
        </x14:dataValidation>
        <x14:dataValidation type="list" allowBlank="1" showInputMessage="1" showErrorMessage="1" xr:uid="{3C37BEBB-E8FD-45F0-B187-90801261B385}">
          <x14:formula1>
            <xm:f>'P:\AA - Team File\Analysis\2017\10 October\[R20171009CHM01 STEVE MILLER SERVICES LTD - MARSDEN.xlsx]Data'!#REF!</xm:f>
          </x14:formula1>
          <xm:sqref>C7:D7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K136"/>
  <sheetViews>
    <sheetView view="pageLayout" topLeftCell="A19" zoomScale="130" zoomScaleNormal="110" zoomScalePageLayoutView="130" workbookViewId="0">
      <selection activeCell="J3" sqref="J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'[3]R-ALL'!J1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202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43551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43551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162</v>
      </c>
      <c r="I8" s="72" t="s">
        <v>163</v>
      </c>
      <c r="J8" s="72" t="s">
        <v>164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>
      <c r="A13" s="4"/>
      <c r="B13" s="10" t="s">
        <v>8</v>
      </c>
      <c r="C13" s="10" t="s">
        <v>52</v>
      </c>
      <c r="D13" s="11">
        <f t="shared" ref="D13:J13" si="0">D11-D12</f>
        <v>0</v>
      </c>
      <c r="E13" s="11">
        <f t="shared" si="0"/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5"/>
    </row>
    <row r="14" spans="1:11">
      <c r="A14" s="4"/>
      <c r="B14" s="10" t="s">
        <v>14</v>
      </c>
      <c r="C14" s="10" t="s">
        <v>53</v>
      </c>
      <c r="D14" s="15">
        <f>2*(D10-(5*10^(D9-10)))/(1+(0.94*10^(D9-10)))*10^(6-D9)</f>
        <v>-9.9999999990600013E-4</v>
      </c>
      <c r="E14" s="15">
        <f t="shared" ref="E14:J14" si="1">2*(E10-(5*10^(E9-10)))/(1+(0.94*10^(E9-10)))*10^(6-E9)</f>
        <v>-9.9999999990600013E-4</v>
      </c>
      <c r="F14" s="15">
        <f t="shared" si="1"/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5"/>
    </row>
    <row r="15" spans="1:11">
      <c r="A15" s="4"/>
      <c r="B15" s="10" t="s">
        <v>17</v>
      </c>
      <c r="C15" s="11" t="s">
        <v>23</v>
      </c>
      <c r="D15" s="14" t="e">
        <f>+D9+0.5+VLOOKUP(D10,[3]LSI!$F$2:$G$25,2)+VLOOKUP(D11,[3]LSI!$H$2:$I$25,2)-12.1</f>
        <v>#N/A</v>
      </c>
      <c r="E15" s="14" t="e">
        <f>+E9+0.5+VLOOKUP(E10,[3]LSI!$F$2:$G$25,2)+VLOOKUP(E11,[3]LSI!$H$2:$I$25,2)-12.1</f>
        <v>#N/A</v>
      </c>
      <c r="F15" s="14" t="e">
        <f>+F9+0.5+VLOOKUP(F10,[3]LSI!$F$2:$G$25,2)+VLOOKUP(F11,[3]LSI!$H$2:$I$25,2)-12.1</f>
        <v>#N/A</v>
      </c>
      <c r="G15" s="14" t="e">
        <f>+G9+0.5+VLOOKUP(G10,[3]LSI!$F$2:$G$25,2)+VLOOKUP(G11,[3]LSI!$H$2:$I$25,2)-12.1</f>
        <v>#N/A</v>
      </c>
      <c r="H15" s="14" t="e">
        <f>+H9+0.5+VLOOKUP(H10,[3]LSI!$F$2:$G$25,2)+VLOOKUP(H11,[3]LSI!$H$2:$I$25,2)-12.1</f>
        <v>#N/A</v>
      </c>
      <c r="I15" s="14" t="e">
        <f>+I9+0.5+VLOOKUP(I10,[3]LSI!$F$2:$G$25,2)+VLOOKUP(I11,[3]LSI!$H$2:$I$25,2)-12.1</f>
        <v>#N/A</v>
      </c>
      <c r="J15" s="14" t="e">
        <f>+J9+0.5+VLOOKUP(J10,[3]LSI!$F$2:$G$25,2)+VLOOKUP(J11,[3]LSI!$H$2:$I$25,2)-12.1</f>
        <v>#N/A</v>
      </c>
      <c r="K15" s="5"/>
    </row>
    <row r="16" spans="1:1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15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>
      <c r="A25" s="4"/>
      <c r="B25" s="10" t="s">
        <v>185</v>
      </c>
      <c r="C25" s="10" t="s">
        <v>186</v>
      </c>
      <c r="D25" s="14">
        <f t="shared" ref="D25:J25" ca="1" si="2">D26/10</f>
        <v>0</v>
      </c>
      <c r="E25" s="14">
        <f t="shared" ca="1" si="2"/>
        <v>0</v>
      </c>
      <c r="F25" s="14">
        <f t="shared" ca="1" si="2"/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5"/>
    </row>
    <row r="26" spans="1:11">
      <c r="A26" s="4"/>
      <c r="B26" s="10" t="s">
        <v>185</v>
      </c>
      <c r="C26" s="10" t="s">
        <v>187</v>
      </c>
      <c r="D26" s="15">
        <f t="shared" ref="D26:J26" ca="1" si="3">D25*10</f>
        <v>0</v>
      </c>
      <c r="E26" s="15">
        <f t="shared" ca="1" si="3"/>
        <v>0</v>
      </c>
      <c r="F26" s="15">
        <f t="shared" ca="1" si="3"/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5"/>
    </row>
    <row r="27" spans="1:11">
      <c r="A27" s="4"/>
      <c r="B27" s="10" t="s">
        <v>18</v>
      </c>
      <c r="C27" s="10" t="s">
        <v>25</v>
      </c>
      <c r="D27" s="14"/>
      <c r="E27" s="14"/>
      <c r="F27" s="14"/>
      <c r="G27" s="14"/>
      <c r="H27" s="14"/>
      <c r="I27" s="14"/>
      <c r="J27" s="14"/>
      <c r="K27" s="5"/>
    </row>
    <row r="28" spans="1:1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5"/>
    </row>
    <row r="34" spans="1:11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5"/>
    </row>
    <row r="35" spans="1:1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1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1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1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1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1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1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 t="s">
        <v>200</v>
      </c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201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152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 t="s">
        <v>196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dataValidations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D33:J36 C7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zoomScale="130" zoomScaleNormal="110" zoomScalePageLayoutView="130" workbookViewId="0">
      <selection activeCell="G12" sqref="G1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202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43551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9"/>
      <c r="I8" s="100"/>
      <c r="J8" s="101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9"/>
      <c r="I9" s="100"/>
      <c r="J9" s="101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99"/>
      <c r="I10" s="100"/>
      <c r="J10" s="101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99"/>
      <c r="I11" s="100"/>
      <c r="J11" s="101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157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147</v>
      </c>
      <c r="C14" s="79"/>
      <c r="K14" s="5"/>
    </row>
    <row r="15" spans="1:11">
      <c r="A15" s="4"/>
      <c r="B15" s="79" t="s">
        <v>158</v>
      </c>
      <c r="K15" s="5"/>
    </row>
    <row r="16" spans="1:11">
      <c r="A16" s="4"/>
      <c r="B16" s="96" t="s">
        <v>203</v>
      </c>
      <c r="K16" s="5"/>
    </row>
    <row r="17" spans="1:11">
      <c r="A17" s="4"/>
      <c r="B17" s="79" t="s">
        <v>197</v>
      </c>
      <c r="K17" s="5"/>
    </row>
    <row r="18" spans="1:11">
      <c r="A18" s="4"/>
      <c r="B18" s="79" t="s">
        <v>184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7" t="s">
        <v>131</v>
      </c>
      <c r="D21" s="97"/>
      <c r="E21" s="97"/>
      <c r="F21" s="97"/>
      <c r="G21" s="97"/>
      <c r="H21" s="97"/>
      <c r="I21" s="97"/>
      <c r="J21" s="97"/>
      <c r="K21" s="5"/>
    </row>
    <row r="22" spans="1:11">
      <c r="A22" s="4"/>
      <c r="B22" s="55"/>
      <c r="C22" s="98"/>
      <c r="D22" s="97"/>
      <c r="E22" s="97"/>
      <c r="F22" s="97"/>
      <c r="G22" s="97"/>
      <c r="H22" s="97"/>
      <c r="I22" s="97"/>
      <c r="J22" s="97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200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201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196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topLeftCell="A31" zoomScale="130" zoomScaleNormal="110" zoomScalePageLayoutView="130" workbookViewId="0">
      <selection activeCell="G33" sqref="G3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192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43551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43551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9" t="s">
        <v>198</v>
      </c>
      <c r="I29" s="100"/>
      <c r="J29" s="101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9" t="s">
        <v>156</v>
      </c>
      <c r="I30" s="100"/>
      <c r="J30" s="101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9"/>
      <c r="I31" s="100"/>
      <c r="J31" s="101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9"/>
      <c r="I32" s="100"/>
      <c r="J32" s="101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9"/>
      <c r="I33" s="100"/>
      <c r="J33" s="101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9"/>
      <c r="I34" s="100"/>
      <c r="J34" s="101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9"/>
      <c r="I35" s="100"/>
      <c r="J35" s="101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167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195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193</v>
      </c>
      <c r="C43" s="81"/>
      <c r="K43" s="5"/>
    </row>
    <row r="44" spans="1:11">
      <c r="A44" s="4"/>
      <c r="B44" s="95"/>
      <c r="C44" s="95"/>
      <c r="K44" s="5"/>
    </row>
    <row r="45" spans="1:11">
      <c r="A45" s="4"/>
      <c r="B45" s="61" t="s">
        <v>62</v>
      </c>
      <c r="C45" s="62" t="s">
        <v>130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97" t="s">
        <v>131</v>
      </c>
      <c r="D46" s="97"/>
      <c r="E46" s="97"/>
      <c r="F46" s="97"/>
      <c r="G46" s="97"/>
      <c r="H46" s="97"/>
      <c r="I46" s="97"/>
      <c r="J46" s="97"/>
      <c r="K46" s="5"/>
    </row>
    <row r="47" spans="1:11">
      <c r="A47" s="4"/>
      <c r="B47" s="55" t="s">
        <v>24</v>
      </c>
      <c r="C47" s="98" t="s">
        <v>132</v>
      </c>
      <c r="D47" s="97"/>
      <c r="E47" s="97"/>
      <c r="F47" s="97"/>
      <c r="G47" s="97"/>
      <c r="H47" s="97"/>
      <c r="I47" s="97"/>
      <c r="J47" s="97"/>
      <c r="K47" s="5"/>
    </row>
    <row r="48" spans="1:11">
      <c r="A48" s="4"/>
      <c r="B48" s="55"/>
      <c r="C48" s="98"/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200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201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194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8:J48"/>
    <mergeCell ref="H32:J32"/>
    <mergeCell ref="H33:J33"/>
    <mergeCell ref="H34:J34"/>
    <mergeCell ref="H35:J35"/>
    <mergeCell ref="C47:J4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179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185</v>
      </c>
      <c r="C23" s="92" t="s">
        <v>189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165</v>
      </c>
      <c r="C25" s="10" t="s">
        <v>166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183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183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183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183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183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162</v>
      </c>
      <c r="I9" s="90" t="s">
        <v>163</v>
      </c>
      <c r="J9" s="90" t="s">
        <v>164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185</v>
      </c>
      <c r="C17" s="92" t="s">
        <v>189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165</v>
      </c>
      <c r="C19" s="10" t="s">
        <v>166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 t="s">
        <v>153</v>
      </c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185</v>
      </c>
      <c r="C19" s="92" t="s">
        <v>189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165</v>
      </c>
      <c r="C21" s="10" t="s">
        <v>166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174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177</v>
      </c>
      <c r="C3" s="105"/>
      <c r="D3" s="105"/>
      <c r="E3" s="105"/>
      <c r="F3" s="105"/>
      <c r="G3" s="8"/>
      <c r="H3" s="88" t="s">
        <v>154</v>
      </c>
      <c r="I3" s="105"/>
      <c r="J3" s="105"/>
    </row>
    <row r="4" spans="1:11" ht="22.5" customHeight="1">
      <c r="B4" s="88" t="s">
        <v>178</v>
      </c>
      <c r="C4" s="105"/>
      <c r="D4" s="105"/>
      <c r="E4" s="105"/>
      <c r="F4" s="105"/>
      <c r="G4" s="8"/>
      <c r="H4" s="88" t="s">
        <v>56</v>
      </c>
      <c r="I4" s="105"/>
      <c r="J4" s="105"/>
    </row>
    <row r="5" spans="1:11" ht="22.5" customHeight="1">
      <c r="B5" s="88" t="s">
        <v>136</v>
      </c>
      <c r="C5" s="106"/>
      <c r="D5" s="106"/>
      <c r="E5" s="106"/>
      <c r="F5" s="106"/>
      <c r="G5" s="8"/>
      <c r="H5" s="88" t="s">
        <v>176</v>
      </c>
      <c r="I5" s="105"/>
      <c r="J5" s="105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175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185</v>
      </c>
      <c r="C25" s="10" t="s">
        <v>186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185</v>
      </c>
      <c r="C26" s="10" t="s">
        <v>187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183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183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183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183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183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183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191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171</v>
      </c>
      <c r="B54" t="s">
        <v>173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172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190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190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168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168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168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168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168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168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172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172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170</v>
      </c>
    </row>
    <row r="134" spans="2:4">
      <c r="B134" s="28"/>
      <c r="C134" s="20">
        <v>5</v>
      </c>
      <c r="D134" s="24" t="s">
        <v>170</v>
      </c>
    </row>
    <row r="135" spans="2:4">
      <c r="B135" s="28"/>
      <c r="C135" s="20">
        <v>75</v>
      </c>
      <c r="D135" s="24" t="s">
        <v>169</v>
      </c>
    </row>
    <row r="136" spans="2:4">
      <c r="B136" s="28"/>
      <c r="C136" s="20">
        <v>80</v>
      </c>
      <c r="D136" s="24" t="s">
        <v>161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159</v>
      </c>
    </row>
    <row r="139" spans="2:4">
      <c r="B139" s="40"/>
      <c r="C139" s="20">
        <v>95</v>
      </c>
      <c r="D139" s="24" t="s">
        <v>160</v>
      </c>
    </row>
    <row r="140" spans="2:4">
      <c r="B140" s="28" t="s">
        <v>129</v>
      </c>
    </row>
    <row r="141" spans="2:4">
      <c r="C141" s="20" t="s">
        <v>40</v>
      </c>
      <c r="D141" s="24" t="s">
        <v>168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165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810c15-f90f-49da-a0e3-a69cb093d57d" xsi:nil="true"/>
    <lcf76f155ced4ddcb4097134ff3c332f xmlns="df3d46c1-1a59-485a-af3a-7064b4cd56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7FAC84-C6DD-40A8-AD54-9128E7E3D81D}"/>
</file>

<file path=customXml/itemProps2.xml><?xml version="1.0" encoding="utf-8"?>
<ds:datastoreItem xmlns:ds="http://schemas.openxmlformats.org/officeDocument/2006/customXml" ds:itemID="{A2DFB681-8D3A-495B-A42D-EF6F9F3F894F}"/>
</file>

<file path=customXml/itemProps3.xml><?xml version="1.0" encoding="utf-8"?>
<ds:datastoreItem xmlns:ds="http://schemas.openxmlformats.org/officeDocument/2006/customXml" ds:itemID="{291019CE-9438-4C53-B852-D2F505AF0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R-CHE</vt:lpstr>
      <vt:lpstr>R-SHO</vt:lpstr>
      <vt:lpstr>R-SRT</vt:lpstr>
      <vt:lpstr>R-SRT (2)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2018-10-03T23:00:59Z</cp:lastPrinted>
  <dcterms:created xsi:type="dcterms:W3CDTF">2017-07-10T05:27:40Z</dcterms:created>
  <dcterms:modified xsi:type="dcterms:W3CDTF">2019-03-27T01:20:34Z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0x010100F5A7CDA46A14A345899FD3F0330B73D1</vt:lpwstr>
  </property>
</Properties>
</file>