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7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6.xml" ContentType="application/vnd.openxmlformats-officedocument.drawing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3.xml" ContentType="application/vnd.openxmlformats-officedocument.drawing+xml"/>
  <Override PartName="/xl/externalLinks/externalLink2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3 March\"/>
    </mc:Choice>
  </mc:AlternateContent>
  <xr:revisionPtr revIDLastSave="0" documentId="13_ncr:1_{B6CD0990-D92E-41D4-87AE-70A31AC324AB}" xr6:coauthVersionLast="36" xr6:coauthVersionMax="36" xr10:uidLastSave="{00000000-0000-0000-0000-000000000000}"/>
  <bookViews>
    <workbookView xWindow="120" yWindow="45" windowWidth="28620" windowHeight="12660" activeTab="3" xr2:uid="{00000000-000D-0000-FFFF-FFFF00000000}"/>
  </bookViews>
  <sheets>
    <sheet name="R-CHE" sheetId="17" r:id="rId1"/>
    <sheet name="R-SHO" sheetId="7" r:id="rId2"/>
    <sheet name="R-SRT" sheetId="9" r:id="rId3"/>
    <sheet name="R-SRT (2)" sheetId="18" r:id="rId4"/>
    <sheet name="R-COM" sheetId="1" r:id="rId5"/>
    <sheet name="R-ECO" sheetId="10" r:id="rId6"/>
    <sheet name="R-ALL" sheetId="4" r:id="rId7"/>
    <sheet name="T-CHE" sheetId="12" r:id="rId8"/>
    <sheet name="T-SHO" sheetId="13" r:id="rId9"/>
    <sheet name="T-SRT" sheetId="15" r:id="rId10"/>
    <sheet name="T-ECO" sheetId="14" r:id="rId11"/>
    <sheet name="T-TWN" sheetId="16" r:id="rId12"/>
    <sheet name="T-ALL" sheetId="11" r:id="rId13"/>
    <sheet name="Data" sheetId="2" r:id="rId14"/>
    <sheet name="Lookup" sheetId="5" r:id="rId15"/>
    <sheet name="LSI" sheetId="6" r:id="rId16"/>
  </sheets>
  <externalReferences>
    <externalReference r:id="rId17"/>
    <externalReference r:id="rId18"/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" i="18" l="1"/>
  <c r="E12" i="18"/>
  <c r="J5" i="18"/>
  <c r="J1" i="18"/>
  <c r="G11" i="10"/>
  <c r="G10" i="10" l="1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J13" i="9" l="1"/>
  <c r="I13" i="9"/>
  <c r="H13" i="9"/>
  <c r="G13" i="9"/>
  <c r="F13" i="9"/>
  <c r="E13" i="9"/>
  <c r="D13" i="9"/>
  <c r="J12" i="9"/>
  <c r="I12" i="9"/>
  <c r="H12" i="9"/>
  <c r="G12" i="9"/>
  <c r="F12" i="9"/>
  <c r="E12" i="9"/>
  <c r="D12" i="9"/>
  <c r="J5" i="9"/>
  <c r="J4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F18" i="18"/>
  <c r="G18" i="18"/>
  <c r="E18" i="18"/>
  <c r="D18" i="9"/>
  <c r="D19" i="9"/>
  <c r="D24" i="4"/>
  <c r="D25" i="4"/>
  <c r="G18" i="9"/>
  <c r="G19" i="9"/>
  <c r="H18" i="9"/>
  <c r="H19" i="9"/>
  <c r="J26" i="1"/>
  <c r="J25" i="1"/>
  <c r="H25" i="1"/>
  <c r="H26" i="1"/>
  <c r="E19" i="9"/>
  <c r="E18" i="9"/>
  <c r="E26" i="1"/>
  <c r="E25" i="1"/>
  <c r="F18" i="9"/>
  <c r="F19" i="9"/>
  <c r="I18" i="9"/>
  <c r="I19" i="9"/>
  <c r="F26" i="1"/>
  <c r="F25" i="1"/>
  <c r="D25" i="1"/>
  <c r="D26" i="1"/>
  <c r="G25" i="1"/>
  <c r="G26" i="1"/>
  <c r="I25" i="1"/>
  <c r="I26" i="1"/>
  <c r="J19" i="9"/>
  <c r="J18" i="9"/>
</calcChain>
</file>

<file path=xl/sharedStrings.xml><?xml version="1.0" encoding="utf-8"?>
<sst xmlns="http://schemas.openxmlformats.org/spreadsheetml/2006/main" count="1207" uniqueCount="211">
  <si>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</si>
  <si>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</si>
  <si>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</si>
  <si>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</si>
  <si>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</si>
  <si>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</si>
  <si>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</si>
  <si>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</si>
  <si>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</si>
  <si>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</si>
  <si>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</si>
  <si>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</si>
  <si>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</si>
  <si>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</si>
  <si>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</si>
  <si>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</si>
  <si>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</si>
  <si>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</si>
  <si>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</si>
  <si>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</si>
  <si>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</si>
  <si>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</si>
  <si>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</si>
  <si>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</si>
  <si>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</si>
  <si>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</si>
  <si>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</si>
  <si>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</si>
  <si>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</si>
  <si>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</si>
  <si>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</si>
  <si>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</si>
  <si>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</si>
  <si>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</si>
  <si>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</si>
  <si>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</si>
  <si>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</si>
  <si>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</si>
  <si>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</si>
  <si>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</si>
  <si>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</si>
  <si>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</si>
  <si>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</si>
  <si>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</si>
  <si>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</si>
  <si>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</si>
  <si>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</si>
  <si>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</si>
  <si>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</si>
  <si>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</si>
  <si>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</si>
  <si>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</si>
  <si>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</si>
  <si>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</si>
  <si>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</si>
  <si>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</si>
  <si>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</si>
  <si>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</si>
  <si>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</si>
  <si>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</si>
  <si>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</si>
  <si>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</si>
  <si>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</si>
  <si>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</si>
  <si>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</si>
  <si>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</si>
  <si>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</si>
  <si>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</si>
  <si>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</si>
  <si>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</si>
  <si>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</si>
  <si>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</si>
  <si>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</si>
  <si>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</si>
  <si>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</si>
  <si>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</si>
  <si>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</si>
  <si>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</si>
  <si>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</si>
  <si>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</si>
  <si>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</si>
  <si>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</si>
  <si>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</si>
  <si>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</si>
  <si>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</si>
  <si>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</si>
  <si>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</si>
  <si>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</si>
  <si>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</si>
  <si>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</si>
  <si>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</si>
  <si>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</si>
  <si>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</si>
  <si>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</si>
  <si>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</si>
  <si>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</si>
  <si>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</si>
  <si>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</si>
  <si>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</si>
  <si>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</si>
  <si>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</si>
  <si>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</si>
  <si>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</si>
  <si>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</si>
  <si>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</si>
  <si>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</si>
  <si>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</si>
  <si>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</si>
  <si>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</si>
  <si>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</si>
  <si>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</si>
  <si>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</si>
  <si>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</si>
  <si>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</si>
  <si>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</si>
  <si>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</si>
  <si>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</si>
  <si>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</si>
  <si>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</si>
  <si>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</si>
  <si>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</si>
  <si>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</si>
  <si>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</si>
  <si>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</si>
  <si>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</si>
  <si>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</si>
  <si>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</si>
  <si>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</si>
  <si>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</si>
  <si>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</si>
  <si>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</si>
  <si>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</si>
  <si>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</si>
  <si>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</si>
  <si>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</si>
  <si>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</si>
  <si>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</si>
  <si>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</si>
  <si>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</si>
  <si>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</si>
  <si>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</si>
  <si>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</si>
  <si>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</si>
  <si>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</si>
  <si>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</si>
  <si>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</si>
  <si>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</si>
  <si>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</si>
  <si>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</si>
  <si>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</si>
  <si>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</si>
  <si>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</si>
  <si>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</si>
  <si>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</si>
  <si>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</si>
  <si>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</si>
  <si>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</si>
  <si>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</si>
  <si>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</si>
  <si>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</si>
  <si>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</si>
  <si>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</si>
  <si>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</si>
  <si>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</si>
  <si>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</si>
  <si>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</si>
  <si>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</si>
  <si>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</si>
  <si>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</si>
  <si>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</si>
  <si>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</si>
  <si>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</si>
  <si>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</si>
  <si>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</si>
  <si>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</si>
  <si>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</si>
  <si>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</si>
  <si>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</si>
  <si>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</si>
  <si>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</si>
  <si>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</si>
  <si>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</si>
  <si>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</si>
  <si>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</si>
  <si>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</si>
  <si>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</si>
  <si>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</si>
  <si>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</si>
  <si>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</si>
  <si>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</si>
  <si>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</si>
  <si>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</si>
  <si>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</si>
  <si>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</si>
  <si>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</si>
  <si>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</si>
  <si>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</si>
  <si>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</si>
  <si>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</si>
  <si>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20170714SRT01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</si>
  <si>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</si>
  <si>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</si>
  <si>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</si>
  <si>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</si>
  <si>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M FARM </t>
  </si>
  <si>
    <t>KEVIN FREEMANTLE</t>
  </si>
  <si>
    <t>Raw Water</t>
  </si>
  <si>
    <t>20190328SRT01</t>
  </si>
  <si>
    <t xml:space="preserve">The sample was clear with no significant sediment </t>
  </si>
  <si>
    <t xml:space="preserve">The sample was discoloured with some significant sediment </t>
  </si>
  <si>
    <t xml:space="preserve">The sample was slightly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</si>
</sst>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32</xdr:row>
      <xdr:rowOff>153865</xdr:rowOff>
    </xdr:from>
    <xdr:to>
      <xdr:col>1</xdr:col>
      <xdr:colOff>1033096</xdr:colOff>
      <xdr:row>34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30</xdr:row>
      <xdr:rowOff>153865</xdr:rowOff>
    </xdr:from>
    <xdr:to>
      <xdr:col>1</xdr:col>
      <xdr:colOff>1033096</xdr:colOff>
      <xdr:row>32</xdr:row>
      <xdr:rowOff>146539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24BD97-C6F8-4665-A074-326B08C7123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60784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43553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43553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3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43553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43553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2"/>
  <sheetViews>
    <sheetView view="pageLayout" topLeftCell="A16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43553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43553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1"/>
      <c r="E10" s="11"/>
      <c r="F10" s="11"/>
      <c r="G10" s="11"/>
      <c r="H10" s="11"/>
      <c r="I10" s="11"/>
      <c r="J10" s="11"/>
      <c r="K10" s="5"/>
    </row>
    <row r="11" spans="1:11">
      <c r="A11" s="4"/>
      <c r="B11" s="10" t="s">
        <v>6</v>
      </c>
      <c r="C11" s="10" t="s">
        <v>52</v>
      </c>
      <c r="D11" s="11"/>
      <c r="E11" s="11"/>
      <c r="F11" s="11"/>
      <c r="G11" s="11"/>
      <c r="H11" s="11"/>
      <c r="I11" s="11"/>
      <c r="J11" s="11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-9.9999999990600013E-4</v>
      </c>
      <c r="E12" s="15">
        <f t="shared" ref="E12:J12" si="0">2*(E10-(5*10^(E9-10)))/(1+(0.94*10^(E9-10)))*10^(6-E9)</f>
        <v>-9.9999999990600013E-4</v>
      </c>
      <c r="F12" s="15">
        <f t="shared" si="0"/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5"/>
    </row>
    <row r="13" spans="1:11">
      <c r="A13" s="4"/>
      <c r="B13" s="10" t="s">
        <v>17</v>
      </c>
      <c r="C13" s="11" t="s">
        <v>23</v>
      </c>
      <c r="D13" s="14" t="e">
        <f>+D9+0.5+VLOOKUP(D10,[2]LSI!$F$2:$G$25,2)+VLOOKUP(D11,[2]LSI!$H$2:$I$25,2)-12.1</f>
        <v>#N/A</v>
      </c>
      <c r="E13" s="14" t="e">
        <f>+E9+0.5+VLOOKUP(E10,[2]LSI!$F$2:$G$25,2)+VLOOKUP(E11,[2]LSI!$H$2:$I$25,2)-12.1</f>
        <v>#N/A</v>
      </c>
      <c r="F13" s="14" t="e">
        <f>+F9+0.5+VLOOKUP(F10,[2]LSI!$F$2:$G$25,2)+VLOOKUP(F11,[2]LSI!$H$2:$I$25,2)-12.1</f>
        <v>#N/A</v>
      </c>
      <c r="G13" s="14" t="e">
        <f>+G9+0.5+VLOOKUP(G10,[2]LSI!$F$2:$G$25,2)+VLOOKUP(G11,[2]LSI!$H$2:$I$25,2)-12.1</f>
        <v>#N/A</v>
      </c>
      <c r="H13" s="14" t="e">
        <f>+H9+0.5+VLOOKUP(H10,[2]LSI!$F$2:$G$25,2)+VLOOKUP(H11,[2]LSI!$H$2:$I$25,2)-12.1</f>
        <v>#N/A</v>
      </c>
      <c r="I13" s="14" t="e">
        <f>+I9+0.5+VLOOKUP(I10,[2]LSI!$F$2:$G$25,2)+VLOOKUP(I11,[2]LSI!$H$2:$I$25,2)-12.1</f>
        <v>#N/A</v>
      </c>
      <c r="J13" s="14" t="e">
        <f>+J9+0.5+VLOOKUP(J10,[2]LSI!$F$2:$G$25,2)+VLOOKUP(J11,[2]LSI!$H$2:$I$25,2)-12.1</f>
        <v>#N/A</v>
      </c>
      <c r="K13" s="5"/>
    </row>
    <row r="14" spans="1:1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>
      <c r="A17" s="4"/>
      <c r="B17" s="10" t="s">
        <v>15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>
      <c r="A18" s="4"/>
      <c r="B18" s="10" t="s">
        <v>185</v>
      </c>
      <c r="C18" s="10" t="s">
        <v>186</v>
      </c>
      <c r="D18" s="14">
        <f t="shared" ref="D18:J18" ca="1" si="1">D19/10</f>
        <v>0</v>
      </c>
      <c r="E18" s="14">
        <f t="shared" ca="1" si="1"/>
        <v>0</v>
      </c>
      <c r="F18" s="14">
        <f t="shared" ca="1" si="1"/>
        <v>0</v>
      </c>
      <c r="G18" s="14">
        <f t="shared" ca="1" si="1"/>
        <v>0</v>
      </c>
      <c r="H18" s="14">
        <f t="shared" ca="1" si="1"/>
        <v>0</v>
      </c>
      <c r="I18" s="14">
        <f t="shared" ca="1" si="1"/>
        <v>0</v>
      </c>
      <c r="J18" s="14">
        <f t="shared" ca="1" si="1"/>
        <v>0</v>
      </c>
      <c r="K18" s="5"/>
    </row>
    <row r="19" spans="1:11">
      <c r="A19" s="4"/>
      <c r="B19" s="10" t="s">
        <v>185</v>
      </c>
      <c r="C19" s="10" t="s">
        <v>187</v>
      </c>
      <c r="D19" s="15">
        <f t="shared" ref="D19:J19" ca="1" si="2">D18*10</f>
        <v>0</v>
      </c>
      <c r="E19" s="15">
        <f t="shared" ca="1" si="2"/>
        <v>0</v>
      </c>
      <c r="F19" s="15">
        <f t="shared" ca="1" si="2"/>
        <v>0</v>
      </c>
      <c r="G19" s="15">
        <f t="shared" ca="1" si="2"/>
        <v>0</v>
      </c>
      <c r="H19" s="15">
        <f t="shared" ca="1" si="2"/>
        <v>0</v>
      </c>
      <c r="I19" s="15">
        <f t="shared" ca="1" si="2"/>
        <v>0</v>
      </c>
      <c r="J19" s="15">
        <f t="shared" ca="1" si="2"/>
        <v>0</v>
      </c>
      <c r="K19" s="5"/>
    </row>
    <row r="20" spans="1:11">
      <c r="A20" s="4"/>
      <c r="B20" s="10" t="s">
        <v>18</v>
      </c>
      <c r="C20" s="10" t="s">
        <v>25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10" t="s">
        <v>165</v>
      </c>
      <c r="C21" s="10" t="s">
        <v>166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133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49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10" t="s">
        <v>50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10" t="s">
        <v>51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>
      <c r="A32" s="4"/>
      <c r="B32" s="66"/>
      <c r="C32" s="82"/>
      <c r="D32" s="82"/>
      <c r="E32" s="82"/>
      <c r="F32" s="82"/>
      <c r="G32" s="82"/>
      <c r="H32" s="82"/>
      <c r="I32" s="82"/>
      <c r="J32" s="82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200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152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196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97953-A929-4D1F-A8E0-21E4BEB1B562}">
  <sheetPr>
    <pageSetUpPr fitToPage="1"/>
  </sheetPr>
  <dimension ref="A1:K120"/>
  <sheetViews>
    <sheetView tabSelected="1" view="pageLayout" zoomScale="130" zoomScaleNormal="110" zoomScalePageLayoutView="130" workbookViewId="0">
      <selection activeCell="C27" sqref="C2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204</v>
      </c>
      <c r="F3" s="8"/>
      <c r="G3" s="8"/>
      <c r="H3" s="9" t="s">
        <v>154</v>
      </c>
      <c r="J3" s="69" t="s">
        <v>207</v>
      </c>
    </row>
    <row r="4" spans="1:10" ht="15.75">
      <c r="B4" s="3" t="s">
        <v>205</v>
      </c>
      <c r="F4" s="8"/>
      <c r="G4" s="8"/>
      <c r="H4" s="9" t="s">
        <v>56</v>
      </c>
      <c r="J4" s="70">
        <v>43552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43553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8">
        <v>3</v>
      </c>
      <c r="H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206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6.7</v>
      </c>
      <c r="F9" s="14">
        <v>6.8</v>
      </c>
      <c r="G9" s="14">
        <v>6</v>
      </c>
      <c r="H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140</v>
      </c>
      <c r="F10" s="11">
        <v>145</v>
      </c>
      <c r="G10" s="11">
        <v>20</v>
      </c>
      <c r="H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56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55.840037683956865</v>
      </c>
      <c r="F12" s="15">
        <v>45.933659332440534</v>
      </c>
      <c r="G12" s="15">
        <v>39.995240447397947</v>
      </c>
      <c r="H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+E9+0.5+VLOOKUP(E10,[2]LSI!$F$2:$G$25,2)+VLOOKUP(E11,[2]LSI!$H$2:$I$25,2)-12.1</f>
        <v>-1.5</v>
      </c>
      <c r="F13" s="14">
        <v>-2.4000000000000004</v>
      </c>
      <c r="G13" s="14">
        <v>-4.0999999999999996</v>
      </c>
      <c r="H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8.1</v>
      </c>
      <c r="F14" s="11">
        <v>0.95</v>
      </c>
      <c r="G14" s="11">
        <v>0.3</v>
      </c>
      <c r="H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4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210</v>
      </c>
      <c r="F16" s="11">
        <v>230</v>
      </c>
      <c r="G16" s="11">
        <v>290</v>
      </c>
      <c r="H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14</v>
      </c>
      <c r="F17" s="11">
        <v>22</v>
      </c>
      <c r="G17" s="11">
        <v>125</v>
      </c>
      <c r="H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G18" si="0">E19/10</f>
        <v>28.9</v>
      </c>
      <c r="F18" s="14">
        <f t="shared" si="0"/>
        <v>32.6</v>
      </c>
      <c r="G18" s="14">
        <f t="shared" si="0"/>
        <v>41.1</v>
      </c>
      <c r="H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289</v>
      </c>
      <c r="F19" s="15">
        <v>326</v>
      </c>
      <c r="G19" s="15">
        <v>411</v>
      </c>
      <c r="H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143</v>
      </c>
      <c r="F20" s="14">
        <v>3.71</v>
      </c>
      <c r="G20" s="14">
        <v>2.1</v>
      </c>
      <c r="H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>
        <v>10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59.9</v>
      </c>
      <c r="F22" s="14">
        <v>38.5</v>
      </c>
      <c r="G22" s="14">
        <v>88.2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209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210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61" t="s">
        <v>62</v>
      </c>
      <c r="C29" s="62" t="s">
        <v>130</v>
      </c>
      <c r="D29" s="63"/>
      <c r="E29" s="63"/>
      <c r="F29" s="63"/>
      <c r="G29" s="63"/>
      <c r="H29" s="63"/>
      <c r="I29" s="63"/>
      <c r="J29" s="63"/>
      <c r="K29" s="5"/>
    </row>
    <row r="30" spans="1:11">
      <c r="A30" s="4"/>
      <c r="B30" s="55" t="s">
        <v>24</v>
      </c>
      <c r="C30" s="101" t="s">
        <v>132</v>
      </c>
      <c r="D30" s="100"/>
      <c r="E30" s="100"/>
      <c r="F30" s="100"/>
      <c r="G30" s="100"/>
      <c r="H30" s="100"/>
      <c r="I30" s="100"/>
      <c r="J30" s="100"/>
      <c r="K30" s="5"/>
    </row>
    <row r="31" spans="1:11">
      <c r="A31" s="4"/>
      <c r="B31" s="55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">
    <mergeCell ref="C30:J30"/>
  </mergeCells>
  <conditionalFormatting sqref="D18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19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34088B5A-EE87-4C0A-BE72-80851DFE12FD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052AC49-4433-445E-A9E2-38B470516647}">
          <x14:formula1>
            <xm:f>Data!$A$39:$A$47</xm:f>
          </x14:formula1>
          <xm:sqref>C5</xm:sqref>
        </x14:dataValidation>
        <x14:dataValidation type="list" allowBlank="1" showInputMessage="1" showErrorMessage="1" xr:uid="{3C37BEBB-E8FD-45F0-B187-90801261B385}">
          <x14:formula1>
            <xm:f>'P:\AA - Team File\Analysis\2017\10 October\[R20171009CHM01 STEVE MILLER SERVICES LTD - MARSDEN.xlsx]Data'!#REF!</xm:f>
          </x14:formula1>
          <xm:sqref>C7:D7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topLeftCell="A19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43553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43553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G12" sqref="G1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43553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203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31" zoomScale="130" zoomScaleNormal="110" zoomScalePageLayoutView="130" workbookViewId="0">
      <selection activeCell="G33" sqref="G3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43553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43553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3E75D25-95B9-4EAF-B2BE-CBC740C6662A}"/>
</file>

<file path=customXml/itemProps2.xml><?xml version="1.0" encoding="utf-8"?>
<ds:datastoreItem xmlns:ds="http://schemas.openxmlformats.org/officeDocument/2006/customXml" ds:itemID="{854B2F5F-57FC-4BCC-8735-44D716872E73}"/>
</file>

<file path=customXml/itemProps3.xml><?xml version="1.0" encoding="utf-8"?>
<ds:datastoreItem xmlns:ds="http://schemas.openxmlformats.org/officeDocument/2006/customXml" ds:itemID="{96BDA5D2-58DB-40FB-B003-E4E527FA3E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R-CHE</vt:lpstr>
      <vt:lpstr>R-SHO</vt:lpstr>
      <vt:lpstr>R-SRT</vt:lpstr>
      <vt:lpstr>R-SRT (2)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2019-03-28T20:50:33Z</cp:lastPrinted>
  <dcterms:created xsi:type="dcterms:W3CDTF">2017-07-10T05:27:40Z</dcterms:created>
  <dcterms:modified xsi:type="dcterms:W3CDTF">2019-03-28T20:50:50Z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