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6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5.xml" ContentType="application/vnd.openxmlformats-officedocument.drawing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2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AA - Team File\Analysis\2019\04 April\"/>
    </mc:Choice>
  </mc:AlternateContent>
  <xr:revisionPtr revIDLastSave="0" documentId="13_ncr:1_{E592D14B-C84B-4BE1-9A01-4DEBA3C7791D}" xr6:coauthVersionLast="36" xr6:coauthVersionMax="36" xr10:uidLastSave="{00000000-0000-0000-0000-000000000000}"/>
  <bookViews>
    <workbookView xWindow="120" yWindow="45" windowWidth="28620" windowHeight="12660" activeTab="2" xr2:uid="{00000000-000D-0000-FFFF-FFFF00000000}"/>
  </bookViews>
  <sheets>
    <sheet name="R-CHE" sheetId="17" r:id="rId1"/>
    <sheet name="R-SHO" sheetId="7" r:id="rId2"/>
    <sheet name="R-SRT" sheetId="9" r:id="rId3"/>
    <sheet name="R-COM" sheetId="1" r:id="rId4"/>
    <sheet name="R-ECO" sheetId="10" r:id="rId5"/>
    <sheet name="R-ALL" sheetId="4" r:id="rId6"/>
    <sheet name="T-CHE" sheetId="12" r:id="rId7"/>
    <sheet name="T-SHO" sheetId="13" r:id="rId8"/>
    <sheet name="T-SRT" sheetId="15" r:id="rId9"/>
    <sheet name="T-ECO" sheetId="14" r:id="rId10"/>
    <sheet name="T-TWN" sheetId="16" r:id="rId11"/>
    <sheet name="T-ALL" sheetId="11" r:id="rId12"/>
    <sheet name="Data" sheetId="2" r:id="rId13"/>
    <sheet name="Lookup" sheetId="5" r:id="rId14"/>
    <sheet name="LSI" sheetId="6" r:id="rId15"/>
  </sheets>
  <externalReferences>
    <externalReference r:id="rId16"/>
    <externalReference r:id="rId1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5" i="1" l="1"/>
  <c r="F15" i="1"/>
  <c r="G15" i="1"/>
  <c r="H15" i="1"/>
  <c r="I15" i="1"/>
  <c r="J15" i="1"/>
  <c r="D15" i="1"/>
  <c r="D14" i="17"/>
  <c r="G11" i="10" l="1"/>
  <c r="G10" i="10"/>
  <c r="J5" i="17" l="1"/>
  <c r="J4" i="17"/>
  <c r="D24" i="17"/>
  <c r="D13" i="17"/>
  <c r="D12" i="17"/>
  <c r="J14" i="1" l="1"/>
  <c r="I14" i="1"/>
  <c r="H14" i="1"/>
  <c r="G14" i="1"/>
  <c r="F14" i="1"/>
  <c r="E14" i="1"/>
  <c r="D14" i="1"/>
  <c r="J13" i="1"/>
  <c r="I13" i="1"/>
  <c r="H13" i="1"/>
  <c r="G13" i="1"/>
  <c r="F13" i="1"/>
  <c r="E13" i="1"/>
  <c r="D13" i="1"/>
  <c r="J5" i="1"/>
  <c r="J4" i="1"/>
  <c r="J1" i="1"/>
  <c r="J5" i="10" l="1"/>
  <c r="J5" i="9" l="1"/>
  <c r="J1" i="9"/>
  <c r="J1" i="17" l="1"/>
  <c r="G28" i="17"/>
  <c r="G27" i="17"/>
  <c r="G26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J1" i="16" l="1"/>
  <c r="J1" i="15"/>
  <c r="J1" i="14"/>
  <c r="J1" i="13"/>
  <c r="J1" i="12"/>
  <c r="J1" i="11"/>
  <c r="G27" i="4" l="1"/>
  <c r="D14" i="4" l="1"/>
  <c r="J1" i="10" l="1"/>
  <c r="G9" i="10"/>
  <c r="G8" i="10"/>
  <c r="D12" i="7" l="1"/>
  <c r="G12" i="7" s="1"/>
  <c r="D11" i="7"/>
  <c r="G11" i="7" s="1"/>
  <c r="G9" i="7"/>
  <c r="J5" i="7" l="1"/>
  <c r="J4" i="7"/>
  <c r="J1" i="7"/>
  <c r="G18" i="7" l="1"/>
  <c r="G17" i="7"/>
  <c r="G16" i="7"/>
  <c r="G15" i="7"/>
  <c r="G14" i="7"/>
  <c r="G13" i="7"/>
  <c r="G10" i="7"/>
  <c r="G8" i="7"/>
  <c r="G16" i="4" l="1"/>
  <c r="G17" i="4"/>
  <c r="G18" i="4"/>
  <c r="G19" i="4"/>
  <c r="G20" i="4"/>
  <c r="G21" i="4"/>
  <c r="G22" i="4"/>
  <c r="G23" i="4"/>
  <c r="G26" i="4"/>
  <c r="G28" i="4"/>
  <c r="G29" i="4"/>
  <c r="D30" i="4"/>
  <c r="G32" i="4"/>
  <c r="G33" i="4"/>
  <c r="G34" i="4"/>
  <c r="G35" i="4"/>
  <c r="G15" i="4"/>
  <c r="G11" i="4"/>
  <c r="G10" i="4"/>
  <c r="G9" i="4"/>
  <c r="B3" i="6"/>
  <c r="B5" i="6"/>
  <c r="C5" i="6" s="1"/>
  <c r="B4" i="6"/>
  <c r="C4" i="6" s="1"/>
  <c r="D13" i="4"/>
  <c r="G13" i="4" s="1"/>
  <c r="B6" i="6" l="1"/>
  <c r="D12" i="4"/>
  <c r="G8" i="4"/>
  <c r="J5" i="4"/>
  <c r="J4" i="4"/>
  <c r="G12" i="4" l="1"/>
  <c r="G14" i="4"/>
  <c r="B7" i="6"/>
  <c r="E18" i="9"/>
  <c r="F18" i="9"/>
  <c r="G18" i="9"/>
  <c r="D26" i="1"/>
  <c r="D25" i="1"/>
  <c r="D24" i="4"/>
  <c r="D25" i="4"/>
  <c r="H25" i="1"/>
  <c r="H26" i="1"/>
  <c r="J26" i="1"/>
  <c r="J25" i="1"/>
  <c r="I26" i="1"/>
  <c r="I25" i="1"/>
  <c r="F25" i="1"/>
  <c r="F26" i="1"/>
  <c r="E26" i="1"/>
  <c r="E25" i="1"/>
  <c r="G26" i="1"/>
  <c r="G25" i="1"/>
</calcChain>
</file>

<file path=xl/sharedStrings.xml><?xml version="1.0" encoding="utf-8"?>
<sst xmlns="http://schemas.openxmlformats.org/spreadsheetml/2006/main" count="1142" uniqueCount="208">
  <si>
    <t>LABORATORY WATER ANALYSIS REPORT</t>
  </si>
  <si>
    <t>Test Parameter</t>
  </si>
  <si>
    <t>Units</t>
  </si>
  <si>
    <t>pH</t>
  </si>
  <si>
    <t>Total Dissolved Solids</t>
  </si>
  <si>
    <t>Alkalinity</t>
  </si>
  <si>
    <t>Total Hardness</t>
  </si>
  <si>
    <t>Calcium Hardness</t>
  </si>
  <si>
    <t>Magnesium Hardness</t>
  </si>
  <si>
    <t>Silica</t>
  </si>
  <si>
    <t>Total Iron</t>
  </si>
  <si>
    <t>Total Manganese</t>
  </si>
  <si>
    <t>Total Aluminium</t>
  </si>
  <si>
    <t>Total Copper</t>
  </si>
  <si>
    <t>Free Carbon Dioxide</t>
  </si>
  <si>
    <t>Chloride</t>
  </si>
  <si>
    <t>Sodium</t>
  </si>
  <si>
    <t xml:space="preserve">Langelier Saturation </t>
  </si>
  <si>
    <t>Turbidity</t>
  </si>
  <si>
    <t xml:space="preserve">UV254 Transmission </t>
  </si>
  <si>
    <t>Free Available Chlorine</t>
  </si>
  <si>
    <t>Form Data</t>
  </si>
  <si>
    <t>SRT</t>
  </si>
  <si>
    <t>-</t>
  </si>
  <si>
    <t>mg/L</t>
  </si>
  <si>
    <t>NTU</t>
  </si>
  <si>
    <t>Combined Chlorine</t>
  </si>
  <si>
    <t>Total Chlorine</t>
  </si>
  <si>
    <t>TSRT</t>
  </si>
  <si>
    <t>/100mL</t>
  </si>
  <si>
    <t>Total Coliforms (P/A)</t>
  </si>
  <si>
    <t>E. coli (P/A)</t>
  </si>
  <si>
    <t>Total Coliforms (MPN)</t>
  </si>
  <si>
    <t>E. coli (MPN)</t>
  </si>
  <si>
    <t>MPN/100mL</t>
  </si>
  <si>
    <t>P/A</t>
  </si>
  <si>
    <t>Present</t>
  </si>
  <si>
    <t>MDL</t>
  </si>
  <si>
    <t>&lt;5</t>
  </si>
  <si>
    <t>&lt;1</t>
  </si>
  <si>
    <t>&lt;0.01</t>
  </si>
  <si>
    <t>&lt;0.05</t>
  </si>
  <si>
    <t>&lt;0.10</t>
  </si>
  <si>
    <t>&lt;1.1</t>
  </si>
  <si>
    <t>Comments</t>
  </si>
  <si>
    <t>Sample 1</t>
  </si>
  <si>
    <t>Sample 2</t>
  </si>
  <si>
    <t>Sample 3</t>
  </si>
  <si>
    <t>Sample 4</t>
  </si>
  <si>
    <t>Sample 5</t>
  </si>
  <si>
    <t>Sample 6</t>
  </si>
  <si>
    <t>Sample 7</t>
  </si>
  <si>
    <r>
      <t>mg/L CaCO</t>
    </r>
    <r>
      <rPr>
        <vertAlign val="subscript"/>
        <sz val="8"/>
        <color theme="1"/>
        <rFont val="Arial"/>
        <family val="2"/>
      </rPr>
      <t>3</t>
    </r>
  </si>
  <si>
    <r>
      <t>mg/L CO</t>
    </r>
    <r>
      <rPr>
        <vertAlign val="subscript"/>
        <sz val="8"/>
        <color theme="1"/>
        <rFont val="Arial"/>
        <family val="2"/>
      </rPr>
      <t>2</t>
    </r>
  </si>
  <si>
    <r>
      <t>mg/L SiO</t>
    </r>
    <r>
      <rPr>
        <vertAlign val="subscript"/>
        <sz val="8"/>
        <color theme="1"/>
        <rFont val="Arial"/>
        <family val="2"/>
      </rPr>
      <t>2</t>
    </r>
  </si>
  <si>
    <r>
      <t>% T</t>
    </r>
    <r>
      <rPr>
        <vertAlign val="subscript"/>
        <sz val="8"/>
        <color theme="1"/>
        <rFont val="Arial"/>
        <family val="2"/>
      </rPr>
      <t>10</t>
    </r>
  </si>
  <si>
    <t>Date Received</t>
  </si>
  <si>
    <t>Date Reported</t>
  </si>
  <si>
    <t>REFERENCE NAME</t>
  </si>
  <si>
    <t>DEALER NAME</t>
  </si>
  <si>
    <t>Samples were taken by Client and tested as received by the laboratory</t>
  </si>
  <si>
    <t>Result</t>
  </si>
  <si>
    <r>
      <t>GV</t>
    </r>
    <r>
      <rPr>
        <b/>
        <vertAlign val="superscript"/>
        <sz val="8"/>
        <color theme="1"/>
        <rFont val="Arial"/>
        <family val="2"/>
      </rPr>
      <t>1</t>
    </r>
  </si>
  <si>
    <r>
      <t>MAV</t>
    </r>
    <r>
      <rPr>
        <b/>
        <vertAlign val="superscript"/>
        <sz val="8"/>
        <color theme="1"/>
        <rFont val="Arial"/>
        <family val="2"/>
      </rPr>
      <t>2</t>
    </r>
  </si>
  <si>
    <t>7.0 - 8.5</t>
  </si>
  <si>
    <t>&lt;200</t>
  </si>
  <si>
    <t>&lt;0.2</t>
  </si>
  <si>
    <t>&lt;0.04</t>
  </si>
  <si>
    <t>&lt;0.04 Staining, &lt;0.10 Taste</t>
  </si>
  <si>
    <t>&lt;1000</t>
  </si>
  <si>
    <t>&lt;250</t>
  </si>
  <si>
    <t>&lt;2.5</t>
  </si>
  <si>
    <t>0.6 - 1.0</t>
  </si>
  <si>
    <t>&lt;10</t>
  </si>
  <si>
    <t>PH:</t>
  </si>
  <si>
    <t>Very Acidic</t>
  </si>
  <si>
    <t>Calcium &amp; Magnesium:</t>
  </si>
  <si>
    <t>Trace</t>
  </si>
  <si>
    <t>Aluminium:</t>
  </si>
  <si>
    <t>Nitrate:</t>
  </si>
  <si>
    <t>Acidic</t>
  </si>
  <si>
    <t>Low</t>
  </si>
  <si>
    <t>Neutral</t>
  </si>
  <si>
    <t>Moderate</t>
  </si>
  <si>
    <t>Significant</t>
  </si>
  <si>
    <t>Elevated</t>
  </si>
  <si>
    <t>Alkaline</t>
  </si>
  <si>
    <t>High</t>
  </si>
  <si>
    <t>TDS:</t>
  </si>
  <si>
    <t>Very High</t>
  </si>
  <si>
    <t>Copper:</t>
  </si>
  <si>
    <t>Excessive</t>
  </si>
  <si>
    <t>Free Carbon Dioxide:</t>
  </si>
  <si>
    <t>Silica:</t>
  </si>
  <si>
    <t>Alkalinity:</t>
  </si>
  <si>
    <t>Iron:</t>
  </si>
  <si>
    <t>Langelier Index:</t>
  </si>
  <si>
    <t>Aggressive</t>
  </si>
  <si>
    <t>Normal</t>
  </si>
  <si>
    <t>Scale Forming</t>
  </si>
  <si>
    <t>Total Hardness:</t>
  </si>
  <si>
    <t>PH</t>
  </si>
  <si>
    <t>Soft</t>
  </si>
  <si>
    <t>CF</t>
  </si>
  <si>
    <t>AF</t>
  </si>
  <si>
    <t>Manganese:</t>
  </si>
  <si>
    <t>LSI</t>
  </si>
  <si>
    <t>Hard</t>
  </si>
  <si>
    <t>Very Hard</t>
  </si>
  <si>
    <t>Nitrate</t>
  </si>
  <si>
    <r>
      <t>mg/L NO</t>
    </r>
    <r>
      <rPr>
        <vertAlign val="subscript"/>
        <sz val="8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</si>
  <si>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t>Lookup</t>
  </si>
  <si>
    <t>Results</t>
  </si>
  <si>
    <t>Factors</t>
  </si>
  <si>
    <t>Corrosive</t>
  </si>
  <si>
    <t>Acceptable</t>
  </si>
  <si>
    <t>Scale forming</t>
  </si>
  <si>
    <t>Above MAV</t>
  </si>
  <si>
    <t>Langelier Saturation Index</t>
  </si>
  <si>
    <t>Sodium/Chloride:</t>
  </si>
  <si>
    <t>Ideal</t>
  </si>
  <si>
    <t>T.coli P/A:</t>
  </si>
  <si>
    <t>E.coli P/A:</t>
  </si>
  <si>
    <t>Warning</t>
  </si>
  <si>
    <t>ALERT</t>
  </si>
  <si>
    <t>T.coli MPN:</t>
  </si>
  <si>
    <t>E.coli MPN:</t>
  </si>
  <si>
    <t>Very Low</t>
  </si>
  <si>
    <t>UVT</t>
  </si>
  <si>
    <t>FAC</t>
  </si>
  <si>
    <t>Guideline Value - Drinking Water Standards for New Zealand 2005 (Revised 2008)</t>
  </si>
  <si>
    <t>Maximum Acceptable Value - Drinking Water Standards for New Zealand 2005 (Revised 2008)</t>
  </si>
  <si>
    <r>
      <t>= ppm, = g/m</t>
    </r>
    <r>
      <rPr>
        <vertAlign val="superscript"/>
        <sz val="8"/>
        <color theme="1"/>
        <rFont val="Arial"/>
        <family val="2"/>
      </rPr>
      <t>3</t>
    </r>
  </si>
  <si>
    <t xml:space="preserve">The sample was clear/slightly discoloured with no/some significant sediment </t>
  </si>
  <si>
    <t>Raw Flush</t>
  </si>
  <si>
    <t>Raw 20min</t>
  </si>
  <si>
    <t>Sample Type</t>
  </si>
  <si>
    <t>TBC</t>
  </si>
  <si>
    <t>Ground Water</t>
  </si>
  <si>
    <t>Surface Water</t>
  </si>
  <si>
    <t>Blended Source</t>
  </si>
  <si>
    <t>Rain Water</t>
  </si>
  <si>
    <t>Waste Water</t>
  </si>
  <si>
    <t>Salt Water</t>
  </si>
  <si>
    <t>Process Water</t>
  </si>
  <si>
    <t>The high silica level may cause scale, treatment options are available but expensive</t>
  </si>
  <si>
    <r>
      <t xml:space="preserve">Comments: </t>
    </r>
    <r>
      <rPr>
        <sz val="8"/>
        <color theme="1"/>
        <rFont val="Arial"/>
        <family val="2"/>
      </rPr>
      <t xml:space="preserve">The sample was clear/slightly discoloured with no/some significant sediment </t>
    </r>
  </si>
  <si>
    <t xml:space="preserve">The presence of microorganisms in the sample indicates a significant health risk. Treatment is highly recommended. </t>
  </si>
  <si>
    <t>The sample contained E. coli, which indicates faecal contamination. Drink bottled water or boiled (and cooled) water until treatment is installed</t>
  </si>
  <si>
    <t xml:space="preserve">Testing did not detect the presence of microorganisms in the sample however a form of treatment is recommended if not already installed. </t>
  </si>
  <si>
    <t>Micro comment</t>
  </si>
  <si>
    <t>The sample contained results above the MAV for drinking water, treatment is highly recommended</t>
  </si>
  <si>
    <t>Email: nzlab@dwp.co.nz</t>
  </si>
  <si>
    <t>Town Supply</t>
  </si>
  <si>
    <t>Sample No.</t>
  </si>
  <si>
    <t>20170714CHE01</t>
  </si>
  <si>
    <t>Calculated Result</t>
  </si>
  <si>
    <t xml:space="preserve">Comments: </t>
  </si>
  <si>
    <t xml:space="preserve">Testing was carried out using the Colitag™ method. </t>
  </si>
  <si>
    <t>Good</t>
  </si>
  <si>
    <t>Very Good</t>
  </si>
  <si>
    <t>Below Ideal</t>
  </si>
  <si>
    <t>5µm Filtered</t>
  </si>
  <si>
    <t>5µm SRT</t>
  </si>
  <si>
    <t>5µm TSRT</t>
  </si>
  <si>
    <t>Colour</t>
  </si>
  <si>
    <r>
      <rPr>
        <sz val="8"/>
        <color theme="1"/>
        <rFont val="Calibri"/>
        <family val="2"/>
      </rPr>
      <t>°</t>
    </r>
    <r>
      <rPr>
        <sz val="8"/>
        <color theme="1"/>
        <rFont val="Arial"/>
        <family val="2"/>
      </rPr>
      <t>H</t>
    </r>
  </si>
  <si>
    <t>The negative LSI indicates corrosive water. The high hardness will likely cause lime scale, particularity at elevated temperatures</t>
  </si>
  <si>
    <t>Not Detected</t>
  </si>
  <si>
    <t>Poor</t>
  </si>
  <si>
    <t>Very Poor</t>
  </si>
  <si>
    <t>MPN</t>
  </si>
  <si>
    <t>&gt;23</t>
  </si>
  <si>
    <t>Count</t>
  </si>
  <si>
    <t>LABORATORY WATER ANALYSIS - TEST SHEET</t>
  </si>
  <si>
    <t>Units / Name:</t>
  </si>
  <si>
    <t>Date Tested</t>
  </si>
  <si>
    <t>Dealer Name</t>
  </si>
  <si>
    <t>Reference Name</t>
  </si>
  <si>
    <t>FULL CHEM</t>
  </si>
  <si>
    <t>SHORT CHEM</t>
  </si>
  <si>
    <t>MICRO</t>
  </si>
  <si>
    <t>MUNICIPAL/TOWN SUPPLY</t>
  </si>
  <si>
    <t xml:space="preserve">The sample was    clear   /   slightly discoloured with    no   /   some significant sediment </t>
  </si>
  <si>
    <t>The sample was received outside of the maximum allowable time of 24 hours, which may give an inaccurate result. Re-sampling is recommended.</t>
  </si>
  <si>
    <t xml:space="preserve">Conductivity </t>
  </si>
  <si>
    <t>mS/m</t>
  </si>
  <si>
    <t>µS/cm</t>
  </si>
  <si>
    <t>20170714SHO01</t>
  </si>
  <si>
    <t>mS/m     µS/cm</t>
  </si>
  <si>
    <t>Slightly Hard</t>
  </si>
  <si>
    <t>XXXXXX</t>
  </si>
  <si>
    <t>Rev3.0</t>
  </si>
  <si>
    <t>The Free Available Chlorine result may not represent the actual level in your supply as chlorine often dissipates quickly. Onsite testing is ideal</t>
  </si>
  <si>
    <t xml:space="preserve">Whilst care is taken to ensure the  accuracy of this information, Davey Water Products does not accept responsibility for any loss or damage based on it.  </t>
  </si>
  <si>
    <t>The high iron/manganese content may cause staining, taste and odour issues. The high chloride level indicates possible salt water intrusion</t>
  </si>
  <si>
    <t xml:space="preserve">Whilst care is taken to ensure the accuracy of this information, Davey Water Products does not accept responsibility for any loss or damage based on it.  </t>
  </si>
  <si>
    <t xml:space="preserve">A more complete analysis can be carried out by an accredited microbiological laboratory if required. </t>
  </si>
  <si>
    <t>See comment below</t>
  </si>
  <si>
    <t>Jack Neill BE(Hons) Chemical and Processing</t>
  </si>
  <si>
    <t>Internal Sales Engineer</t>
  </si>
  <si>
    <t>20170714COM01</t>
  </si>
  <si>
    <t xml:space="preserve">The Most Probable Number (MPN) count uses reference method APHA 9221 C, Table 9221:III </t>
  </si>
  <si>
    <t xml:space="preserve">M FARM </t>
  </si>
  <si>
    <t xml:space="preserve">BRUCE DARBY </t>
  </si>
  <si>
    <t>20190423SRT03</t>
  </si>
  <si>
    <t xml:space="preserve">Raw Water </t>
  </si>
  <si>
    <t xml:space="preserve">The sample was clear with no significant sediment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</si>
</sst>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2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sz val="7"/>
      <color theme="1"/>
      <name val="Arial"/>
      <family val="2"/>
    </font>
    <font>
      <sz val="6"/>
      <color theme="1" tint="0.499984740745262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name val="Arial"/>
      <family val="2"/>
    </font>
    <font>
      <sz val="8"/>
      <name val="Univers (W1)"/>
    </font>
    <font>
      <sz val="11"/>
      <name val="Univers (W1)"/>
    </font>
    <font>
      <sz val="8"/>
      <name val="Arial"/>
      <family val="2"/>
    </font>
    <font>
      <sz val="11"/>
      <name val="Arial"/>
      <family val="2"/>
    </font>
    <font>
      <b/>
      <u/>
      <sz val="8"/>
      <name val="Univers (W1)"/>
    </font>
    <font>
      <sz val="8"/>
      <name val="Univers"/>
      <family val="2"/>
    </font>
    <font>
      <sz val="11"/>
      <color indexed="12"/>
      <name val="Courier"/>
      <family val="3"/>
    </font>
    <font>
      <sz val="11"/>
      <color indexed="12"/>
      <name val="Univers (W1)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vertAlign val="superscript"/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right"/>
    </xf>
    <xf numFmtId="16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0" fillId="0" borderId="0" xfId="0" applyNumberFormat="1"/>
    <xf numFmtId="0" fontId="14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164" fontId="15" fillId="0" borderId="0" xfId="0" applyNumberFormat="1" applyFont="1" applyFill="1" applyBorder="1" applyAlignment="1" applyProtection="1">
      <alignment horizontal="right" vertical="center"/>
    </xf>
    <xf numFmtId="0" fontId="12" fillId="0" borderId="0" xfId="0" applyFont="1" applyFill="1" applyBorder="1" applyAlignment="1" applyProtection="1">
      <alignment horizontal="right" vertical="center"/>
    </xf>
    <xf numFmtId="0" fontId="13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1" fontId="15" fillId="0" borderId="0" xfId="0" applyNumberFormat="1" applyFont="1" applyFill="1" applyBorder="1" applyAlignment="1" applyProtection="1">
      <alignment horizontal="right" vertical="center"/>
    </xf>
    <xf numFmtId="0" fontId="17" fillId="0" borderId="0" xfId="0" applyFont="1" applyFill="1" applyBorder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 applyProtection="1">
      <alignment horizontal="left" vertical="center"/>
    </xf>
    <xf numFmtId="0" fontId="17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Border="1" applyAlignment="1" applyProtection="1">
      <alignment horizontal="left" vertical="center"/>
      <protection locked="0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Border="1"/>
    <xf numFmtId="0" fontId="18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 applyProtection="1">
      <alignment horizontal="right" vertical="center"/>
      <protection locked="0"/>
    </xf>
    <xf numFmtId="164" fontId="13" fillId="0" borderId="0" xfId="0" applyNumberFormat="1" applyFont="1" applyFill="1" applyBorder="1" applyAlignment="1">
      <alignment horizontal="right" vertical="center"/>
    </xf>
    <xf numFmtId="0" fontId="0" fillId="0" borderId="0" xfId="0"/>
    <xf numFmtId="0" fontId="0" fillId="3" borderId="0" xfId="0" applyFill="1"/>
    <xf numFmtId="0" fontId="0" fillId="0" borderId="5" xfId="0" applyBorder="1"/>
    <xf numFmtId="0" fontId="0" fillId="0" borderId="7" xfId="0" applyBorder="1"/>
    <xf numFmtId="0" fontId="21" fillId="0" borderId="8" xfId="0" applyFont="1" applyBorder="1" applyAlignment="1">
      <alignment horizontal="center"/>
    </xf>
    <xf numFmtId="0" fontId="0" fillId="3" borderId="9" xfId="0" applyFill="1" applyBorder="1"/>
    <xf numFmtId="0" fontId="22" fillId="0" borderId="0" xfId="0" applyFont="1"/>
    <xf numFmtId="0" fontId="0" fillId="4" borderId="7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0" fontId="0" fillId="0" borderId="7" xfId="0" applyBorder="1"/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11" xfId="0" applyFont="1" applyBorder="1" applyAlignment="1"/>
    <xf numFmtId="0" fontId="7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2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1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Border="1" applyAlignment="1">
      <alignment horizontal="left"/>
    </xf>
    <xf numFmtId="0" fontId="25" fillId="3" borderId="0" xfId="0" applyFont="1" applyFill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2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7" fillId="0" borderId="1" xfId="0" applyFont="1" applyBorder="1"/>
    <xf numFmtId="0" fontId="27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34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38</xdr:row>
      <xdr:rowOff>153865</xdr:rowOff>
    </xdr:from>
    <xdr:to>
      <xdr:col>1</xdr:col>
      <xdr:colOff>1033096</xdr:colOff>
      <xdr:row>40</xdr:row>
      <xdr:rowOff>146539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8621590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29</xdr:row>
      <xdr:rowOff>153865</xdr:rowOff>
    </xdr:from>
    <xdr:to>
      <xdr:col>1</xdr:col>
      <xdr:colOff>1033096</xdr:colOff>
      <xdr:row>31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28</xdr:row>
      <xdr:rowOff>153865</xdr:rowOff>
    </xdr:from>
    <xdr:to>
      <xdr:col>1</xdr:col>
      <xdr:colOff>1033096</xdr:colOff>
      <xdr:row>30</xdr:row>
      <xdr:rowOff>146539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735476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45</xdr:row>
      <xdr:rowOff>153865</xdr:rowOff>
    </xdr:from>
    <xdr:to>
      <xdr:col>1</xdr:col>
      <xdr:colOff>1033096</xdr:colOff>
      <xdr:row>47</xdr:row>
      <xdr:rowOff>146539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86384F-C95C-437D-80B0-DF279CFE2B4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8440615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21</xdr:row>
      <xdr:rowOff>153865</xdr:rowOff>
    </xdr:from>
    <xdr:to>
      <xdr:col>1</xdr:col>
      <xdr:colOff>1033096</xdr:colOff>
      <xdr:row>23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095" y="4125057"/>
          <a:ext cx="908539" cy="3590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124557</xdr:colOff>
      <xdr:row>47</xdr:row>
      <xdr:rowOff>153865</xdr:rowOff>
    </xdr:from>
    <xdr:to>
      <xdr:col>1</xdr:col>
      <xdr:colOff>1033096</xdr:colOff>
      <xdr:row>49</xdr:row>
      <xdr:rowOff>146539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32" y="4087690"/>
          <a:ext cx="908539" cy="354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7/10%20October/R20171009CHM01%20STEVE%20MILLER%20SERVICES%20LTD%20-%20MARSD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A%20-%20Team%20File/Analysis/2018/08%20August/R20180823ECO01%20KUMEU%20PLUMBING%20-%20BARFOOT%20&amp;%20THOMPS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>
        <row r="1">
          <cell r="J1" t="str">
            <v>Rev3.0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6"/>
  <sheetViews>
    <sheetView view="pageLayout" topLeftCell="A7" zoomScale="130" zoomScaleNormal="110" zoomScalePageLayoutView="130" workbookViewId="0">
      <selection activeCell="D15" sqref="D1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9" width="10" style="1" customWidth="1"/>
    <col min="10" max="10" width="12.7109375" style="1" bestFit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43584</v>
      </c>
    </row>
    <row r="5" spans="1:11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43584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9"/>
      <c r="I8" s="100"/>
      <c r="J8" s="101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9"/>
      <c r="I9" s="100"/>
      <c r="J9" s="101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9"/>
      <c r="I10" s="100"/>
      <c r="J10" s="101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9"/>
      <c r="I11" s="100"/>
      <c r="J11" s="101"/>
      <c r="K11" s="5"/>
    </row>
    <row r="12" spans="1:11">
      <c r="A12" s="4"/>
      <c r="B12" s="10" t="s">
        <v>8</v>
      </c>
      <c r="C12" s="10" t="s">
        <v>52</v>
      </c>
      <c r="D12" s="15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9" t="s">
        <v>156</v>
      </c>
      <c r="I12" s="100"/>
      <c r="J12" s="101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9" t="s">
        <v>156</v>
      </c>
      <c r="I13" s="100"/>
      <c r="J13" s="101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9" t="s">
        <v>156</v>
      </c>
      <c r="I14" s="100"/>
      <c r="J14" s="101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9"/>
      <c r="I15" s="100"/>
      <c r="J15" s="101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9"/>
      <c r="I16" s="100"/>
      <c r="J16" s="101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9"/>
      <c r="I17" s="100"/>
      <c r="J17" s="101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9" t="s">
        <v>68</v>
      </c>
      <c r="I18" s="100"/>
      <c r="J18" s="101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9"/>
      <c r="I19" s="100"/>
      <c r="J19" s="101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9"/>
      <c r="I20" s="100"/>
      <c r="J20" s="101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9" t="s">
        <v>156</v>
      </c>
      <c r="I21" s="100"/>
      <c r="J21" s="101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9"/>
      <c r="I22" s="100"/>
      <c r="J22" s="101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9"/>
      <c r="I23" s="100"/>
      <c r="J23" s="101"/>
      <c r="K23" s="5"/>
    </row>
    <row r="24" spans="1:11">
      <c r="A24" s="4"/>
      <c r="B24" s="10" t="s">
        <v>185</v>
      </c>
      <c r="C24" s="10" t="s">
        <v>186</v>
      </c>
      <c r="D24" s="14">
        <f>D25/10</f>
        <v>0</v>
      </c>
      <c r="E24" s="11" t="s">
        <v>23</v>
      </c>
      <c r="F24" s="11" t="s">
        <v>23</v>
      </c>
      <c r="G24" s="11" t="s">
        <v>23</v>
      </c>
      <c r="H24" s="99"/>
      <c r="I24" s="100"/>
      <c r="J24" s="101"/>
      <c r="K24" s="5"/>
    </row>
    <row r="25" spans="1:11">
      <c r="A25" s="4"/>
      <c r="B25" s="10" t="s">
        <v>185</v>
      </c>
      <c r="C25" s="10" t="s">
        <v>187</v>
      </c>
      <c r="D25" s="15"/>
      <c r="E25" s="11" t="s">
        <v>23</v>
      </c>
      <c r="F25" s="11" t="s">
        <v>23</v>
      </c>
      <c r="G25" s="11" t="s">
        <v>23</v>
      </c>
      <c r="H25" s="99"/>
      <c r="I25" s="100"/>
      <c r="J25" s="101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9"/>
      <c r="I26" s="100"/>
      <c r="J26" s="101"/>
      <c r="K26" s="5"/>
    </row>
    <row r="27" spans="1:11">
      <c r="A27" s="4"/>
      <c r="B27" s="10" t="s">
        <v>165</v>
      </c>
      <c r="C27" s="10" t="s">
        <v>166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9"/>
      <c r="I27" s="100"/>
      <c r="J27" s="101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9"/>
      <c r="I28" s="100"/>
      <c r="J28" s="101"/>
      <c r="K28" s="5"/>
    </row>
    <row r="29" spans="1:11">
      <c r="A29" s="4"/>
      <c r="B29" s="66"/>
      <c r="C29" s="66"/>
      <c r="D29" s="68"/>
      <c r="E29" s="68"/>
      <c r="F29" s="68"/>
      <c r="G29" s="68"/>
      <c r="H29" s="91"/>
      <c r="I29" s="91"/>
      <c r="J29" s="91"/>
      <c r="K29" s="5"/>
    </row>
    <row r="30" spans="1:11">
      <c r="A30" s="4"/>
      <c r="B30" s="55" t="s">
        <v>146</v>
      </c>
      <c r="C30" s="4"/>
      <c r="D30" s="4"/>
      <c r="E30" s="4"/>
      <c r="F30" s="4"/>
      <c r="G30" s="4"/>
      <c r="H30" s="4"/>
      <c r="I30" s="4"/>
      <c r="J30" s="4"/>
      <c r="K30" s="5"/>
    </row>
    <row r="31" spans="1:11">
      <c r="A31" s="4"/>
      <c r="B31" s="95" t="s">
        <v>167</v>
      </c>
      <c r="C31" s="95"/>
      <c r="K31" s="5"/>
    </row>
    <row r="32" spans="1:11">
      <c r="A32" s="4"/>
      <c r="B32" s="95" t="s">
        <v>145</v>
      </c>
      <c r="K32" s="5"/>
    </row>
    <row r="33" spans="1:11">
      <c r="A33" s="4"/>
      <c r="B33" s="95" t="s">
        <v>195</v>
      </c>
      <c r="K33" s="5"/>
    </row>
    <row r="34" spans="1:11">
      <c r="A34" s="4"/>
      <c r="B34" s="95" t="s">
        <v>151</v>
      </c>
      <c r="C34" s="95"/>
      <c r="K34" s="5"/>
    </row>
    <row r="35" spans="1:11">
      <c r="A35" s="4"/>
      <c r="B35" s="94"/>
      <c r="C35" s="94"/>
      <c r="K35" s="5"/>
    </row>
    <row r="36" spans="1:11">
      <c r="A36" s="4"/>
      <c r="B36" s="61" t="s">
        <v>62</v>
      </c>
      <c r="C36" s="62" t="s">
        <v>130</v>
      </c>
      <c r="D36" s="63"/>
      <c r="E36" s="63"/>
      <c r="F36" s="63"/>
      <c r="G36" s="63"/>
      <c r="H36" s="63"/>
      <c r="I36" s="63"/>
      <c r="J36" s="63"/>
      <c r="K36" s="5"/>
    </row>
    <row r="37" spans="1:11">
      <c r="A37" s="4"/>
      <c r="B37" s="55" t="s">
        <v>63</v>
      </c>
      <c r="C37" s="97" t="s">
        <v>131</v>
      </c>
      <c r="D37" s="97"/>
      <c r="E37" s="97"/>
      <c r="F37" s="97"/>
      <c r="G37" s="97"/>
      <c r="H37" s="97"/>
      <c r="I37" s="97"/>
      <c r="J37" s="97"/>
      <c r="K37" s="5"/>
    </row>
    <row r="38" spans="1:11">
      <c r="A38" s="4"/>
      <c r="B38" s="55" t="s">
        <v>24</v>
      </c>
      <c r="C38" s="98" t="s">
        <v>132</v>
      </c>
      <c r="D38" s="97"/>
      <c r="E38" s="97"/>
      <c r="F38" s="97"/>
      <c r="G38" s="97"/>
      <c r="H38" s="97"/>
      <c r="I38" s="97"/>
      <c r="J38" s="97"/>
      <c r="K38" s="5"/>
    </row>
    <row r="39" spans="1:11">
      <c r="A39" s="4"/>
      <c r="B39" s="55"/>
      <c r="C39" s="98"/>
      <c r="D39" s="97"/>
      <c r="E39" s="97"/>
      <c r="F39" s="97"/>
      <c r="G39" s="97"/>
      <c r="H39" s="97"/>
      <c r="I39" s="97"/>
      <c r="J39" s="97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4" t="s">
        <v>199</v>
      </c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4" t="s">
        <v>200</v>
      </c>
      <c r="C43" s="8"/>
      <c r="D43" s="8"/>
      <c r="E43" s="8"/>
      <c r="F43" s="8"/>
      <c r="G43" s="8"/>
      <c r="H43" s="8"/>
      <c r="I43" s="8"/>
      <c r="J43" s="8"/>
      <c r="K43" s="5"/>
    </row>
    <row r="44" spans="1:11">
      <c r="A44" s="4"/>
      <c r="B44" s="4" t="s">
        <v>152</v>
      </c>
      <c r="C44" s="8"/>
      <c r="D44" s="8"/>
      <c r="E44" s="8"/>
      <c r="F44" s="8"/>
      <c r="G44" s="8"/>
      <c r="H44" s="8"/>
      <c r="I44" s="8"/>
      <c r="J44" s="8"/>
      <c r="K44" s="5"/>
    </row>
    <row r="45" spans="1:11">
      <c r="A45" s="4"/>
      <c r="B45" s="12" t="s">
        <v>194</v>
      </c>
      <c r="C45" s="8"/>
      <c r="D45" s="8"/>
      <c r="E45" s="8"/>
      <c r="F45" s="8"/>
      <c r="G45" s="8"/>
      <c r="H45" s="8"/>
      <c r="I45" s="8"/>
      <c r="J45" s="8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25">
    <mergeCell ref="H25:J25"/>
    <mergeCell ref="H26:J26"/>
    <mergeCell ref="H27:J27"/>
    <mergeCell ref="H28:J28"/>
    <mergeCell ref="H19:J19"/>
    <mergeCell ref="H20:J20"/>
    <mergeCell ref="H21:J21"/>
    <mergeCell ref="H22:J22"/>
    <mergeCell ref="H23:J23"/>
    <mergeCell ref="C37:J37"/>
    <mergeCell ref="C38:J38"/>
    <mergeCell ref="C39:J39"/>
    <mergeCell ref="H12:J12"/>
    <mergeCell ref="G7:J7"/>
    <mergeCell ref="H8:J8"/>
    <mergeCell ref="H9:J9"/>
    <mergeCell ref="H10:J10"/>
    <mergeCell ref="H11:J11"/>
    <mergeCell ref="H24:J24"/>
    <mergeCell ref="H13:J13"/>
    <mergeCell ref="H14:J14"/>
    <mergeCell ref="H15:J15"/>
    <mergeCell ref="H16:J16"/>
    <mergeCell ref="H17:J17"/>
    <mergeCell ref="H18:J18"/>
  </mergeCells>
  <conditionalFormatting sqref="G8:G29">
    <cfRule type="cellIs" dxfId="33" priority="9" operator="equal">
      <formula>"Above MAV"</formula>
    </cfRule>
    <cfRule type="cellIs" dxfId="32" priority="10" operator="equal">
      <formula>"ALERT"</formula>
    </cfRule>
  </conditionalFormatting>
  <conditionalFormatting sqref="F24">
    <cfRule type="cellIs" dxfId="31" priority="7" operator="equal">
      <formula>"Above MAV"</formula>
    </cfRule>
    <cfRule type="cellIs" dxfId="30" priority="8" operator="equal">
      <formula>"ALERT"</formula>
    </cfRule>
  </conditionalFormatting>
  <conditionalFormatting sqref="E24">
    <cfRule type="cellIs" dxfId="29" priority="5" operator="equal">
      <formula>"Above MAV"</formula>
    </cfRule>
    <cfRule type="cellIs" dxfId="28" priority="6" operator="equal">
      <formula>"ALERT"</formula>
    </cfRule>
  </conditionalFormatting>
  <conditionalFormatting sqref="E25">
    <cfRule type="cellIs" dxfId="27" priority="3" operator="equal">
      <formula>"Above MAV"</formula>
    </cfRule>
    <cfRule type="cellIs" dxfId="26" priority="4" operator="equal">
      <formula>"ALERT"</formula>
    </cfRule>
  </conditionalFormatting>
  <conditionalFormatting sqref="F25">
    <cfRule type="cellIs" dxfId="25" priority="1" operator="equal">
      <formula>"Above MAV"</formula>
    </cfRule>
    <cfRule type="cellIs" dxfId="24" priority="2" operator="equal">
      <formula>"ALERT"</formula>
    </cfRule>
  </conditionalFormatting>
  <dataValidations count="1">
    <dataValidation type="whole" allowBlank="1" showInputMessage="1" showErrorMessage="1" sqref="I3:I5" xr:uid="{00000000-0002-0000-00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6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Data!$A$39:$A$47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20"/>
  <sheetViews>
    <sheetView view="pageLayout" zoomScale="130" zoomScaleNormal="110" zoomScalePageLayoutView="130" workbookViewId="0">
      <selection activeCell="D12" sqref="D12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188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43584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43584</v>
      </c>
    </row>
    <row r="6" spans="1:11">
      <c r="A6" s="77"/>
      <c r="B6" s="73"/>
      <c r="C6" s="74"/>
      <c r="D6" s="75"/>
      <c r="E6" s="74"/>
      <c r="F6" s="74"/>
      <c r="G6" s="74"/>
      <c r="H6" s="76"/>
      <c r="I6" s="74"/>
      <c r="J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9"/>
      <c r="I8" s="100"/>
      <c r="J8" s="101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9"/>
      <c r="I9" s="100"/>
      <c r="J9" s="101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9"/>
      <c r="I10" s="100"/>
      <c r="J10" s="101"/>
      <c r="K10" s="5"/>
    </row>
    <row r="11" spans="1:11">
      <c r="A11" s="4"/>
      <c r="B11" s="10" t="s">
        <v>14</v>
      </c>
      <c r="C11" s="10" t="s">
        <v>53</v>
      </c>
      <c r="D11" s="15">
        <f>2*(D9-(5*10^(D8-10)))/(1+(0.94*10^(D8-10)))*10^(6-D8)</f>
        <v>-9.9999999990600013E-4</v>
      </c>
      <c r="E11" s="11" t="s">
        <v>23</v>
      </c>
      <c r="F11" s="11" t="s">
        <v>23</v>
      </c>
      <c r="G11" s="11" t="e">
        <f>VLOOKUP(D11,Lookup!C96:D101,2)</f>
        <v>#N/A</v>
      </c>
      <c r="H11" s="99" t="s">
        <v>156</v>
      </c>
      <c r="I11" s="100"/>
      <c r="J11" s="101"/>
      <c r="K11" s="5"/>
    </row>
    <row r="12" spans="1:11">
      <c r="A12" s="4"/>
      <c r="B12" s="10" t="s">
        <v>118</v>
      </c>
      <c r="C12" s="11" t="s">
        <v>23</v>
      </c>
      <c r="D12" s="14" t="e">
        <f>+D8+0.5+VLOOKUP(D9,LSI!$F$2:$G$25,2)+VLOOKUP(D10,LSI!$H$2:$I$25,2)-12.1</f>
        <v>#N/A</v>
      </c>
      <c r="E12" s="11" t="s">
        <v>23</v>
      </c>
      <c r="F12" s="11" t="s">
        <v>23</v>
      </c>
      <c r="G12" s="11" t="e">
        <f>VLOOKUP(D12,Lookup!C103:D107,2)</f>
        <v>#N/A</v>
      </c>
      <c r="H12" s="99" t="s">
        <v>156</v>
      </c>
      <c r="I12" s="100"/>
      <c r="J12" s="101"/>
      <c r="K12" s="5"/>
    </row>
    <row r="13" spans="1:11">
      <c r="A13" s="4"/>
      <c r="B13" s="10" t="s">
        <v>9</v>
      </c>
      <c r="C13" s="10" t="s">
        <v>54</v>
      </c>
      <c r="D13" s="15"/>
      <c r="E13" s="11" t="s">
        <v>23</v>
      </c>
      <c r="F13" s="11" t="s">
        <v>23</v>
      </c>
      <c r="G13" s="11" t="e">
        <f>VLOOKUP(D13,Lookup!C43:D50,2)</f>
        <v>#N/A</v>
      </c>
      <c r="H13" s="99"/>
      <c r="I13" s="100"/>
      <c r="J13" s="101"/>
      <c r="K13" s="5"/>
    </row>
    <row r="14" spans="1:11">
      <c r="A14" s="4"/>
      <c r="B14" s="10" t="s">
        <v>10</v>
      </c>
      <c r="C14" s="10" t="s">
        <v>24</v>
      </c>
      <c r="D14" s="11"/>
      <c r="E14" s="11" t="s">
        <v>66</v>
      </c>
      <c r="F14" s="11" t="s">
        <v>23</v>
      </c>
      <c r="G14" s="11" t="e">
        <f>VLOOKUP(D14,Lookup!C52:D59,2)</f>
        <v>#N/A</v>
      </c>
      <c r="H14" s="99"/>
      <c r="I14" s="100"/>
      <c r="J14" s="101"/>
      <c r="K14" s="5"/>
    </row>
    <row r="15" spans="1:11">
      <c r="A15" s="4"/>
      <c r="B15" s="10" t="s">
        <v>11</v>
      </c>
      <c r="C15" s="10" t="s">
        <v>24</v>
      </c>
      <c r="D15" s="11"/>
      <c r="E15" s="11" t="s">
        <v>67</v>
      </c>
      <c r="F15" s="11">
        <v>0.4</v>
      </c>
      <c r="G15" s="11" t="e">
        <f>VLOOKUP(D15,Lookup!C61:D65,2)</f>
        <v>#N/A</v>
      </c>
      <c r="H15" s="99" t="s">
        <v>68</v>
      </c>
      <c r="I15" s="100"/>
      <c r="J15" s="101"/>
      <c r="K15" s="5"/>
    </row>
    <row r="16" spans="1:11">
      <c r="A16" s="4"/>
      <c r="B16" s="10" t="s">
        <v>4</v>
      </c>
      <c r="C16" s="10" t="s">
        <v>24</v>
      </c>
      <c r="D16" s="15"/>
      <c r="E16" s="11" t="s">
        <v>69</v>
      </c>
      <c r="F16" s="11" t="s">
        <v>23</v>
      </c>
      <c r="G16" s="11" t="e">
        <f>VLOOKUP(D16,Lookup!C9:D16,2)</f>
        <v>#N/A</v>
      </c>
      <c r="H16" s="99" t="s">
        <v>156</v>
      </c>
      <c r="I16" s="100"/>
      <c r="J16" s="101"/>
      <c r="K16" s="5"/>
    </row>
    <row r="17" spans="1:11">
      <c r="A17" s="4"/>
      <c r="B17" s="10" t="s">
        <v>18</v>
      </c>
      <c r="C17" s="10" t="s">
        <v>25</v>
      </c>
      <c r="D17" s="14"/>
      <c r="E17" s="11" t="s">
        <v>71</v>
      </c>
      <c r="F17" s="11" t="s">
        <v>23</v>
      </c>
      <c r="G17" s="11" t="e">
        <f>VLOOKUP(D17,Lookup!C124:D131,2)</f>
        <v>#N/A</v>
      </c>
      <c r="H17" s="99"/>
      <c r="I17" s="100"/>
      <c r="J17" s="101"/>
      <c r="K17" s="5"/>
    </row>
    <row r="18" spans="1:11">
      <c r="A18" s="4"/>
      <c r="B18" s="10" t="s">
        <v>19</v>
      </c>
      <c r="C18" s="10" t="s">
        <v>55</v>
      </c>
      <c r="D18" s="14"/>
      <c r="E18" s="11" t="s">
        <v>23</v>
      </c>
      <c r="F18" s="11" t="s">
        <v>23</v>
      </c>
      <c r="G18" s="11" t="e">
        <f>VLOOKUP(D18,Lookup!C133:D139,2)</f>
        <v>#N/A</v>
      </c>
      <c r="H18" s="99"/>
      <c r="I18" s="100"/>
      <c r="J18" s="101"/>
      <c r="K18" s="5"/>
    </row>
    <row r="19" spans="1:11">
      <c r="A19" s="4"/>
      <c r="B19" s="66"/>
      <c r="C19" s="66"/>
      <c r="D19" s="67"/>
      <c r="E19" s="68"/>
      <c r="F19" s="68"/>
      <c r="G19" s="68"/>
      <c r="H19" s="65"/>
      <c r="I19" s="65"/>
      <c r="J19" s="65"/>
      <c r="K19" s="5"/>
    </row>
    <row r="20" spans="1:11">
      <c r="A20" s="4"/>
      <c r="B20" s="55" t="s">
        <v>146</v>
      </c>
      <c r="C20" s="4"/>
      <c r="D20" s="4"/>
      <c r="E20" s="4"/>
      <c r="F20" s="4"/>
      <c r="G20" s="4"/>
      <c r="H20" s="4"/>
      <c r="I20" s="4"/>
      <c r="J20" s="4"/>
      <c r="K20" s="5"/>
    </row>
    <row r="21" spans="1:11">
      <c r="A21" s="4"/>
      <c r="B21" s="83" t="s">
        <v>167</v>
      </c>
      <c r="C21" s="65"/>
      <c r="K21" s="5"/>
    </row>
    <row r="22" spans="1:11">
      <c r="A22" s="4"/>
      <c r="B22" s="65" t="s">
        <v>145</v>
      </c>
      <c r="K22" s="5"/>
    </row>
    <row r="23" spans="1:11">
      <c r="A23" s="4"/>
      <c r="B23" s="65" t="s">
        <v>195</v>
      </c>
      <c r="K23" s="5"/>
    </row>
    <row r="24" spans="1:11">
      <c r="A24" s="4"/>
      <c r="B24" s="65" t="s">
        <v>148</v>
      </c>
      <c r="K24" s="5"/>
    </row>
    <row r="25" spans="1:11">
      <c r="A25" s="4"/>
      <c r="B25" s="65" t="s">
        <v>151</v>
      </c>
      <c r="C25" s="65"/>
      <c r="K25" s="5"/>
    </row>
    <row r="26" spans="1:11">
      <c r="A26" s="4"/>
      <c r="B26" s="65"/>
      <c r="C26" s="65"/>
      <c r="K26" s="5"/>
    </row>
    <row r="27" spans="1:11">
      <c r="A27" s="4"/>
      <c r="B27" s="61" t="s">
        <v>62</v>
      </c>
      <c r="C27" s="62" t="s">
        <v>130</v>
      </c>
      <c r="D27" s="63"/>
      <c r="E27" s="63"/>
      <c r="F27" s="63"/>
      <c r="G27" s="63"/>
      <c r="H27" s="63"/>
      <c r="I27" s="63"/>
      <c r="J27" s="63"/>
      <c r="K27" s="5"/>
    </row>
    <row r="28" spans="1:11">
      <c r="A28" s="4"/>
      <c r="B28" s="55" t="s">
        <v>63</v>
      </c>
      <c r="C28" s="97" t="s">
        <v>131</v>
      </c>
      <c r="D28" s="97"/>
      <c r="E28" s="97"/>
      <c r="F28" s="97"/>
      <c r="G28" s="97"/>
      <c r="H28" s="97"/>
      <c r="I28" s="97"/>
      <c r="J28" s="97"/>
      <c r="K28" s="5"/>
    </row>
    <row r="29" spans="1:11">
      <c r="A29" s="4"/>
      <c r="B29" s="55" t="s">
        <v>24</v>
      </c>
      <c r="C29" s="98" t="s">
        <v>132</v>
      </c>
      <c r="D29" s="97"/>
      <c r="E29" s="97"/>
      <c r="F29" s="97"/>
      <c r="G29" s="97"/>
      <c r="H29" s="97"/>
      <c r="I29" s="97"/>
      <c r="J29" s="97"/>
      <c r="K29" s="5"/>
    </row>
    <row r="30" spans="1:11">
      <c r="A30" s="4"/>
      <c r="B30" s="55"/>
      <c r="C30" s="84"/>
      <c r="D30" s="85"/>
      <c r="E30" s="85"/>
      <c r="F30" s="85"/>
      <c r="G30" s="85"/>
      <c r="H30" s="85"/>
      <c r="I30" s="85"/>
      <c r="J30" s="85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 t="s">
        <v>199</v>
      </c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 t="s">
        <v>200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 t="s">
        <v>152</v>
      </c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 t="s">
        <v>196</v>
      </c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14">
    <mergeCell ref="H13:J13"/>
    <mergeCell ref="H14:J14"/>
    <mergeCell ref="H15:J15"/>
    <mergeCell ref="G7:J7"/>
    <mergeCell ref="H8:J8"/>
    <mergeCell ref="H10:J10"/>
    <mergeCell ref="H9:J9"/>
    <mergeCell ref="H11:J11"/>
    <mergeCell ref="H12:J12"/>
    <mergeCell ref="C28:J28"/>
    <mergeCell ref="C29:J29"/>
    <mergeCell ref="H18:J18"/>
    <mergeCell ref="H16:J16"/>
    <mergeCell ref="H17:J17"/>
  </mergeCells>
  <conditionalFormatting sqref="G8 G10 G13:G19">
    <cfRule type="cellIs" dxfId="23" priority="5" operator="equal">
      <formula>"Above MAV"</formula>
    </cfRule>
    <cfRule type="cellIs" dxfId="22" priority="6" operator="equal">
      <formula>"ALERT"</formula>
    </cfRule>
  </conditionalFormatting>
  <conditionalFormatting sqref="G9">
    <cfRule type="cellIs" dxfId="21" priority="3" operator="equal">
      <formula>"Above MAV"</formula>
    </cfRule>
    <cfRule type="cellIs" dxfId="20" priority="4" operator="equal">
      <formula>"ALERT"</formula>
    </cfRule>
  </conditionalFormatting>
  <conditionalFormatting sqref="G11:G12">
    <cfRule type="cellIs" dxfId="19" priority="1" operator="equal">
      <formula>"Above MAV"</formula>
    </cfRule>
    <cfRule type="cellIs" dxfId="18" priority="2" operator="equal">
      <formula>"ALERT"</formula>
    </cfRule>
  </conditionalFormatting>
  <dataValidations count="1">
    <dataValidation type="whole" allowBlank="1" showInputMessage="1" showErrorMessage="1" sqref="I3:I5" xr:uid="{00000000-0002-0000-01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Data!$A$50:$A$52</xm:f>
          </x14:formula1>
          <xm:sqref>B24</xm:sqref>
        </x14:dataValidation>
        <x14:dataValidation type="list" allowBlank="1" showInputMessage="1" showErrorMessage="1" xr:uid="{00000000-0002-0000-0100-000002000000}">
          <x14:formula1>
            <xm:f>Data!$A$39:$A$47</xm:f>
          </x14:formula1>
          <xm:sqref>H6 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18"/>
  <sheetViews>
    <sheetView tabSelected="1" view="pageLayout" topLeftCell="A7" zoomScale="130" zoomScaleNormal="110" zoomScalePageLayoutView="130" workbookViewId="0">
      <selection activeCell="H29" sqref="H29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0" ht="23.25">
      <c r="B1" s="2" t="s">
        <v>0</v>
      </c>
      <c r="J1" s="13" t="str">
        <f>'[1]R-ALL'!J1</f>
        <v>Rev3.0</v>
      </c>
    </row>
    <row r="2" spans="1:10">
      <c r="J2" s="13"/>
    </row>
    <row r="3" spans="1:10">
      <c r="B3" s="1" t="s">
        <v>203</v>
      </c>
      <c r="F3" s="8"/>
      <c r="G3" s="8"/>
      <c r="H3" s="9" t="s">
        <v>154</v>
      </c>
      <c r="J3" s="69" t="s">
        <v>205</v>
      </c>
    </row>
    <row r="4" spans="1:10" ht="15.75">
      <c r="B4" s="3" t="s">
        <v>204</v>
      </c>
      <c r="F4" s="8"/>
      <c r="G4" s="8"/>
      <c r="H4" s="9" t="s">
        <v>56</v>
      </c>
      <c r="J4" s="70">
        <v>43578</v>
      </c>
    </row>
    <row r="5" spans="1:10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43584</v>
      </c>
    </row>
    <row r="6" spans="1:10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0">
      <c r="A7" s="4"/>
      <c r="B7" s="4"/>
      <c r="C7" s="8"/>
      <c r="D7" s="8"/>
      <c r="E7" s="8">
        <v>1</v>
      </c>
      <c r="F7" s="8">
        <v>2</v>
      </c>
      <c r="G7" s="8">
        <v>3</v>
      </c>
      <c r="H7" s="5"/>
    </row>
    <row r="8" spans="1:10">
      <c r="A8" s="4"/>
      <c r="B8" s="71" t="s">
        <v>1</v>
      </c>
      <c r="C8" s="72" t="s">
        <v>2</v>
      </c>
      <c r="D8" s="72" t="s">
        <v>62</v>
      </c>
      <c r="E8" s="72" t="s">
        <v>206</v>
      </c>
      <c r="F8" s="72" t="s">
        <v>22</v>
      </c>
      <c r="G8" s="72" t="s">
        <v>28</v>
      </c>
    </row>
    <row r="9" spans="1:10">
      <c r="A9" s="4"/>
      <c r="B9" s="10" t="s">
        <v>3</v>
      </c>
      <c r="C9" s="11" t="s">
        <v>23</v>
      </c>
      <c r="D9" s="11" t="s">
        <v>64</v>
      </c>
      <c r="E9" s="14">
        <v>8.3000000000000007</v>
      </c>
      <c r="F9" s="14">
        <v>8.1999999999999993</v>
      </c>
      <c r="G9" s="14">
        <v>7.5</v>
      </c>
    </row>
    <row r="10" spans="1:10">
      <c r="A10" s="4"/>
      <c r="B10" s="10" t="s">
        <v>5</v>
      </c>
      <c r="C10" s="10" t="s">
        <v>52</v>
      </c>
      <c r="D10" s="11" t="s">
        <v>23</v>
      </c>
      <c r="E10" s="11">
        <v>350</v>
      </c>
      <c r="F10" s="11">
        <v>380</v>
      </c>
      <c r="G10" s="11">
        <v>170</v>
      </c>
    </row>
    <row r="11" spans="1:10">
      <c r="A11" s="4"/>
      <c r="B11" s="10" t="s">
        <v>6</v>
      </c>
      <c r="C11" s="10" t="s">
        <v>52</v>
      </c>
      <c r="D11" s="11" t="s">
        <v>65</v>
      </c>
      <c r="E11" s="11" t="s">
        <v>38</v>
      </c>
      <c r="F11" s="11" t="s">
        <v>38</v>
      </c>
      <c r="G11" s="11" t="s">
        <v>38</v>
      </c>
    </row>
    <row r="12" spans="1:10">
      <c r="A12" s="4"/>
      <c r="B12" s="10" t="s">
        <v>14</v>
      </c>
      <c r="C12" s="10" t="s">
        <v>53</v>
      </c>
      <c r="D12" s="11" t="s">
        <v>23</v>
      </c>
      <c r="E12" s="15">
        <v>3.4427404350385307</v>
      </c>
      <c r="F12" s="15">
        <v>4.7238991868167277</v>
      </c>
      <c r="G12" s="15">
        <v>10.718881729152447</v>
      </c>
    </row>
    <row r="13" spans="1:10">
      <c r="A13" s="4"/>
      <c r="B13" s="10" t="s">
        <v>17</v>
      </c>
      <c r="C13" s="11" t="s">
        <v>23</v>
      </c>
      <c r="D13" s="11" t="s">
        <v>23</v>
      </c>
      <c r="E13" s="14">
        <v>-0.5</v>
      </c>
      <c r="F13" s="14">
        <v>-0.60000000000000142</v>
      </c>
      <c r="G13" s="14">
        <v>-1.5999999999999996</v>
      </c>
    </row>
    <row r="14" spans="1:10">
      <c r="A14" s="4"/>
      <c r="B14" s="10" t="s">
        <v>10</v>
      </c>
      <c r="C14" s="10" t="s">
        <v>24</v>
      </c>
      <c r="D14" s="11" t="s">
        <v>66</v>
      </c>
      <c r="E14" s="11">
        <v>0.09</v>
      </c>
      <c r="F14" s="11">
        <v>0.03</v>
      </c>
      <c r="G14" s="11" t="s">
        <v>40</v>
      </c>
    </row>
    <row r="15" spans="1:10">
      <c r="A15" s="4"/>
      <c r="B15" s="10" t="s">
        <v>11</v>
      </c>
      <c r="C15" s="10" t="s">
        <v>24</v>
      </c>
      <c r="D15" s="11" t="s">
        <v>67</v>
      </c>
      <c r="E15" s="11" t="s">
        <v>40</v>
      </c>
      <c r="F15" s="11" t="s">
        <v>40</v>
      </c>
      <c r="G15" s="11" t="s">
        <v>40</v>
      </c>
    </row>
    <row r="16" spans="1:10">
      <c r="A16" s="4"/>
      <c r="B16" s="10" t="s">
        <v>4</v>
      </c>
      <c r="C16" s="10" t="s">
        <v>24</v>
      </c>
      <c r="D16" s="11" t="s">
        <v>69</v>
      </c>
      <c r="E16" s="11">
        <v>630</v>
      </c>
      <c r="F16" s="11">
        <v>640</v>
      </c>
      <c r="G16" s="11">
        <v>730</v>
      </c>
    </row>
    <row r="17" spans="1:11">
      <c r="A17" s="4"/>
      <c r="B17" s="10" t="s">
        <v>15</v>
      </c>
      <c r="C17" s="10" t="s">
        <v>24</v>
      </c>
      <c r="D17" s="11" t="s">
        <v>70</v>
      </c>
      <c r="E17" s="11">
        <v>91</v>
      </c>
      <c r="F17" s="11">
        <v>79</v>
      </c>
      <c r="G17" s="11">
        <v>255</v>
      </c>
    </row>
    <row r="18" spans="1:11">
      <c r="A18" s="4"/>
      <c r="B18" s="10" t="s">
        <v>185</v>
      </c>
      <c r="C18" s="10" t="s">
        <v>186</v>
      </c>
      <c r="D18" s="11" t="s">
        <v>23</v>
      </c>
      <c r="E18" s="14">
        <f t="shared" ref="E18:G18" si="0">E19/10</f>
        <v>89.2</v>
      </c>
      <c r="F18" s="14">
        <f t="shared" si="0"/>
        <v>90.6</v>
      </c>
      <c r="G18" s="14">
        <f t="shared" si="0"/>
        <v>102.1</v>
      </c>
    </row>
    <row r="19" spans="1:11">
      <c r="A19" s="4"/>
      <c r="B19" s="10" t="s">
        <v>185</v>
      </c>
      <c r="C19" s="10" t="s">
        <v>187</v>
      </c>
      <c r="D19" s="11" t="s">
        <v>23</v>
      </c>
      <c r="E19" s="15">
        <v>892</v>
      </c>
      <c r="F19" s="15">
        <v>906</v>
      </c>
      <c r="G19" s="15">
        <v>1021</v>
      </c>
    </row>
    <row r="20" spans="1:11">
      <c r="A20" s="4"/>
      <c r="B20" s="10" t="s">
        <v>18</v>
      </c>
      <c r="C20" s="10" t="s">
        <v>25</v>
      </c>
      <c r="D20" s="11" t="s">
        <v>71</v>
      </c>
      <c r="E20" s="14">
        <v>0.09</v>
      </c>
      <c r="F20" s="14">
        <v>1.24</v>
      </c>
      <c r="G20" s="14">
        <v>0.41</v>
      </c>
    </row>
    <row r="21" spans="1:11">
      <c r="A21" s="4"/>
      <c r="B21" s="10" t="s">
        <v>165</v>
      </c>
      <c r="C21" s="10" t="s">
        <v>166</v>
      </c>
      <c r="D21" s="11" t="s">
        <v>23</v>
      </c>
      <c r="E21" s="11" t="s">
        <v>38</v>
      </c>
      <c r="F21" s="11" t="s">
        <v>38</v>
      </c>
      <c r="G21" s="11" t="s">
        <v>38</v>
      </c>
    </row>
    <row r="22" spans="1:11">
      <c r="A22" s="4"/>
      <c r="B22" s="10" t="s">
        <v>19</v>
      </c>
      <c r="C22" s="10" t="s">
        <v>55</v>
      </c>
      <c r="D22" s="11" t="s">
        <v>23</v>
      </c>
      <c r="E22" s="14">
        <v>84.7</v>
      </c>
      <c r="F22" s="14">
        <v>81.400000000000006</v>
      </c>
      <c r="G22" s="14">
        <v>93.9</v>
      </c>
    </row>
    <row r="23" spans="1:11">
      <c r="A23" s="4"/>
      <c r="B23" s="66"/>
      <c r="C23" s="66"/>
      <c r="D23" s="68"/>
      <c r="E23" s="68"/>
      <c r="F23" s="68"/>
      <c r="G23" s="68"/>
      <c r="H23" s="68"/>
      <c r="I23" s="68"/>
      <c r="J23" s="68"/>
      <c r="K23" s="5"/>
    </row>
    <row r="24" spans="1:11">
      <c r="A24" s="4"/>
      <c r="B24" s="7" t="s">
        <v>44</v>
      </c>
      <c r="C24" s="9" t="s">
        <v>60</v>
      </c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10" t="s">
        <v>45</v>
      </c>
      <c r="C25" s="57" t="s">
        <v>207</v>
      </c>
      <c r="D25" s="58"/>
      <c r="E25" s="58"/>
      <c r="F25" s="58"/>
      <c r="G25" s="58"/>
      <c r="H25" s="58"/>
      <c r="I25" s="58"/>
      <c r="J25" s="59"/>
      <c r="K25" s="5"/>
    </row>
    <row r="26" spans="1:11">
      <c r="A26" s="4"/>
      <c r="B26" s="10" t="s">
        <v>46</v>
      </c>
      <c r="C26" s="57" t="s">
        <v>207</v>
      </c>
      <c r="D26" s="60"/>
      <c r="E26" s="58"/>
      <c r="F26" s="58"/>
      <c r="G26" s="58"/>
      <c r="H26" s="58"/>
      <c r="I26" s="58"/>
      <c r="J26" s="59"/>
      <c r="K26" s="5"/>
    </row>
    <row r="27" spans="1:11">
      <c r="A27" s="4"/>
      <c r="B27" s="10" t="s">
        <v>47</v>
      </c>
      <c r="C27" s="57" t="s">
        <v>207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66"/>
      <c r="C28" s="82"/>
      <c r="D28" s="82"/>
      <c r="E28" s="82"/>
      <c r="F28" s="82"/>
      <c r="G28" s="82"/>
      <c r="H28" s="82"/>
      <c r="I28" s="82"/>
      <c r="J28" s="82"/>
      <c r="K28" s="5"/>
    </row>
    <row r="29" spans="1:11">
      <c r="A29" s="4"/>
      <c r="B29" s="55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4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 t="s">
        <v>199</v>
      </c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 t="s">
        <v>152</v>
      </c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12" t="s">
        <v>196</v>
      </c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</sheetData>
  <conditionalFormatting sqref="D18">
    <cfRule type="cellIs" dxfId="17" priority="3" operator="equal">
      <formula>"Above MAV"</formula>
    </cfRule>
    <cfRule type="cellIs" dxfId="16" priority="4" operator="equal">
      <formula>"ALERT"</formula>
    </cfRule>
  </conditionalFormatting>
  <conditionalFormatting sqref="D19">
    <cfRule type="cellIs" dxfId="15" priority="1" operator="equal">
      <formula>"Above MAV"</formula>
    </cfRule>
    <cfRule type="cellIs" dxfId="14" priority="2" operator="equal">
      <formula>"ALERT"</formula>
    </cfRule>
  </conditionalFormatting>
  <dataValidations count="1">
    <dataValidation type="whole" allowBlank="1" showInputMessage="1" showErrorMessage="1" sqref="I3:I5" xr:uid="{00000000-0002-0000-02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1000000}">
          <x14:formula1>
            <xm:f>'P:\AA - Team File\Analysis\2017\10 October\[R20171009CHM01 STEVE MILLER SERVICES LTD - MARSDEN.xlsx]Data'!#REF!</xm:f>
          </x14:formula1>
          <xm:sqref>C7:D7</xm:sqref>
        </x14:dataValidation>
        <x14:dataValidation type="list" allowBlank="1" showInputMessage="1" showErrorMessage="1" xr:uid="{13A6ABD2-B289-43E4-899D-F75D32C9E1CD}">
          <x14:formula1>
            <xm:f>Data!$A$39:$A$47</xm:f>
          </x14:formula1>
          <xm:sqref>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pageSetUpPr fitToPage="1"/>
  </sheetPr>
  <dimension ref="A1:K136"/>
  <sheetViews>
    <sheetView view="pageLayout" topLeftCell="A10" zoomScale="130" zoomScaleNormal="110" zoomScalePageLayoutView="130" workbookViewId="0">
      <selection activeCell="D15" sqref="D15:J1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'[2]R-ALL'!J1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201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43584</v>
      </c>
    </row>
    <row r="5" spans="1:11">
      <c r="B5" s="9" t="s">
        <v>136</v>
      </c>
      <c r="C5" s="78" t="s">
        <v>139</v>
      </c>
      <c r="F5" s="8"/>
      <c r="G5" s="8"/>
      <c r="H5" s="9" t="s">
        <v>57</v>
      </c>
      <c r="J5" s="70">
        <f ca="1">TODAY()</f>
        <v>43584</v>
      </c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>
      <c r="A8" s="4"/>
      <c r="B8" s="71" t="s">
        <v>1</v>
      </c>
      <c r="C8" s="72" t="s">
        <v>2</v>
      </c>
      <c r="D8" s="72" t="s">
        <v>134</v>
      </c>
      <c r="E8" s="72" t="s">
        <v>135</v>
      </c>
      <c r="F8" s="72" t="s">
        <v>22</v>
      </c>
      <c r="G8" s="72" t="s">
        <v>28</v>
      </c>
      <c r="H8" s="72" t="s">
        <v>162</v>
      </c>
      <c r="I8" s="72" t="s">
        <v>163</v>
      </c>
      <c r="J8" s="72" t="s">
        <v>164</v>
      </c>
      <c r="K8" s="5"/>
    </row>
    <row r="9" spans="1:1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>
      <c r="A13" s="4"/>
      <c r="B13" s="10" t="s">
        <v>8</v>
      </c>
      <c r="C13" s="10" t="s">
        <v>52</v>
      </c>
      <c r="D13" s="11">
        <f t="shared" ref="D13:J13" si="0">D11-D12</f>
        <v>0</v>
      </c>
      <c r="E13" s="11">
        <f t="shared" si="0"/>
        <v>0</v>
      </c>
      <c r="F13" s="11">
        <f t="shared" si="0"/>
        <v>0</v>
      </c>
      <c r="G13" s="11">
        <f t="shared" si="0"/>
        <v>0</v>
      </c>
      <c r="H13" s="11">
        <f t="shared" si="0"/>
        <v>0</v>
      </c>
      <c r="I13" s="11">
        <f t="shared" si="0"/>
        <v>0</v>
      </c>
      <c r="J13" s="11">
        <f t="shared" si="0"/>
        <v>0</v>
      </c>
      <c r="K13" s="5"/>
    </row>
    <row r="14" spans="1:11">
      <c r="A14" s="4"/>
      <c r="B14" s="10" t="s">
        <v>14</v>
      </c>
      <c r="C14" s="10" t="s">
        <v>53</v>
      </c>
      <c r="D14" s="15">
        <f>2*(D10-(5*10^(D9-10)))/(1+(0.94*10^(D9-10)))*10^(6-D9)</f>
        <v>-9.9999999990600013E-4</v>
      </c>
      <c r="E14" s="15">
        <f t="shared" ref="E14:J14" si="1">2*(E10-(5*10^(E9-10)))/(1+(0.94*10^(E9-10)))*10^(6-E9)</f>
        <v>-9.9999999990600013E-4</v>
      </c>
      <c r="F14" s="15">
        <f t="shared" si="1"/>
        <v>-9.9999999990600013E-4</v>
      </c>
      <c r="G14" s="15">
        <f t="shared" si="1"/>
        <v>-9.9999999990600013E-4</v>
      </c>
      <c r="H14" s="15">
        <f t="shared" si="1"/>
        <v>-9.9999999990600013E-4</v>
      </c>
      <c r="I14" s="15">
        <f t="shared" si="1"/>
        <v>-9.9999999990600013E-4</v>
      </c>
      <c r="J14" s="15">
        <f t="shared" si="1"/>
        <v>-9.9999999990600013E-4</v>
      </c>
      <c r="K14" s="5"/>
    </row>
    <row r="15" spans="1:11">
      <c r="A15" s="4"/>
      <c r="B15" s="10" t="s">
        <v>17</v>
      </c>
      <c r="C15" s="11" t="s">
        <v>23</v>
      </c>
      <c r="D15" s="14" t="e">
        <f>+D9+0.5+VLOOKUP(D10,LSI!$F$2:$G$25,2)+VLOOKUP(D11,LSI!$H$2:$I$25,2)-12.1</f>
        <v>#N/A</v>
      </c>
      <c r="E15" s="14" t="e">
        <f>+E9+0.5+VLOOKUP(E10,LSI!$F$2:$G$25,2)+VLOOKUP(E11,LSI!$H$2:$I$25,2)-12.1</f>
        <v>#N/A</v>
      </c>
      <c r="F15" s="14" t="e">
        <f>+F9+0.5+VLOOKUP(F10,LSI!$F$2:$G$25,2)+VLOOKUP(F11,LSI!$H$2:$I$25,2)-12.1</f>
        <v>#N/A</v>
      </c>
      <c r="G15" s="14" t="e">
        <f>+G9+0.5+VLOOKUP(G10,LSI!$F$2:$G$25,2)+VLOOKUP(G11,LSI!$H$2:$I$25,2)-12.1</f>
        <v>#N/A</v>
      </c>
      <c r="H15" s="14" t="e">
        <f>+H9+0.5+VLOOKUP(H10,LSI!$F$2:$G$25,2)+VLOOKUP(H11,LSI!$H$2:$I$25,2)-12.1</f>
        <v>#N/A</v>
      </c>
      <c r="I15" s="14" t="e">
        <f>+I9+0.5+VLOOKUP(I10,LSI!$F$2:$G$25,2)+VLOOKUP(I11,LSI!$H$2:$I$25,2)-12.1</f>
        <v>#N/A</v>
      </c>
      <c r="J15" s="14" t="e">
        <f>+J9+0.5+VLOOKUP(J10,LSI!$F$2:$G$25,2)+VLOOKUP(J11,LSI!$H$2:$I$25,2)-12.1</f>
        <v>#N/A</v>
      </c>
      <c r="K15" s="5"/>
    </row>
    <row r="16" spans="1:1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15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>
      <c r="A25" s="4"/>
      <c r="B25" s="10" t="s">
        <v>185</v>
      </c>
      <c r="C25" s="10" t="s">
        <v>186</v>
      </c>
      <c r="D25" s="14">
        <f t="shared" ref="D25:J25" ca="1" si="2">D26/10</f>
        <v>0</v>
      </c>
      <c r="E25" s="14">
        <f t="shared" ca="1" si="2"/>
        <v>0</v>
      </c>
      <c r="F25" s="14">
        <f t="shared" ca="1" si="2"/>
        <v>0</v>
      </c>
      <c r="G25" s="14">
        <f t="shared" ca="1" si="2"/>
        <v>0</v>
      </c>
      <c r="H25" s="14">
        <f t="shared" ca="1" si="2"/>
        <v>0</v>
      </c>
      <c r="I25" s="14">
        <f t="shared" ca="1" si="2"/>
        <v>0</v>
      </c>
      <c r="J25" s="14">
        <f t="shared" ca="1" si="2"/>
        <v>0</v>
      </c>
      <c r="K25" s="5"/>
    </row>
    <row r="26" spans="1:11">
      <c r="A26" s="4"/>
      <c r="B26" s="10" t="s">
        <v>185</v>
      </c>
      <c r="C26" s="10" t="s">
        <v>187</v>
      </c>
      <c r="D26" s="15">
        <f t="shared" ref="D26:J26" ca="1" si="3">D25*10</f>
        <v>0</v>
      </c>
      <c r="E26" s="15">
        <f t="shared" ca="1" si="3"/>
        <v>0</v>
      </c>
      <c r="F26" s="15">
        <f t="shared" ca="1" si="3"/>
        <v>0</v>
      </c>
      <c r="G26" s="15">
        <f t="shared" ca="1" si="3"/>
        <v>0</v>
      </c>
      <c r="H26" s="15">
        <f t="shared" ca="1" si="3"/>
        <v>0</v>
      </c>
      <c r="I26" s="15">
        <f t="shared" ca="1" si="3"/>
        <v>0</v>
      </c>
      <c r="J26" s="15">
        <f t="shared" ca="1" si="3"/>
        <v>0</v>
      </c>
      <c r="K26" s="5"/>
    </row>
    <row r="27" spans="1:11">
      <c r="A27" s="4"/>
      <c r="B27" s="10" t="s">
        <v>18</v>
      </c>
      <c r="C27" s="10" t="s">
        <v>25</v>
      </c>
      <c r="D27" s="14"/>
      <c r="E27" s="14"/>
      <c r="F27" s="14"/>
      <c r="G27" s="14"/>
      <c r="H27" s="14"/>
      <c r="I27" s="14"/>
      <c r="J27" s="14"/>
      <c r="K27" s="5"/>
    </row>
    <row r="28" spans="1:11">
      <c r="A28" s="4"/>
      <c r="B28" s="10" t="s">
        <v>165</v>
      </c>
      <c r="C28" s="10" t="s">
        <v>166</v>
      </c>
      <c r="D28" s="15"/>
      <c r="E28" s="15"/>
      <c r="F28" s="15"/>
      <c r="G28" s="15"/>
      <c r="H28" s="15"/>
      <c r="I28" s="15"/>
      <c r="J28" s="15"/>
      <c r="K28" s="5"/>
    </row>
    <row r="29" spans="1:1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>
      <c r="A33" s="4"/>
      <c r="B33" s="10" t="s">
        <v>30</v>
      </c>
      <c r="C33" s="10" t="s">
        <v>29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5"/>
    </row>
    <row r="34" spans="1:11">
      <c r="A34" s="4"/>
      <c r="B34" s="10" t="s">
        <v>31</v>
      </c>
      <c r="C34" s="10" t="s">
        <v>29</v>
      </c>
      <c r="D34" s="11" t="s">
        <v>23</v>
      </c>
      <c r="E34" s="11" t="s">
        <v>23</v>
      </c>
      <c r="F34" s="11" t="s">
        <v>23</v>
      </c>
      <c r="G34" s="11" t="s">
        <v>23</v>
      </c>
      <c r="H34" s="11" t="s">
        <v>23</v>
      </c>
      <c r="I34" s="11" t="s">
        <v>23</v>
      </c>
      <c r="J34" s="11" t="s">
        <v>23</v>
      </c>
      <c r="K34" s="5"/>
    </row>
    <row r="35" spans="1:1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 t="s">
        <v>60</v>
      </c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0" t="s">
        <v>45</v>
      </c>
      <c r="C39" s="57" t="s">
        <v>133</v>
      </c>
      <c r="D39" s="58"/>
      <c r="E39" s="58"/>
      <c r="F39" s="58"/>
      <c r="G39" s="58"/>
      <c r="H39" s="58"/>
      <c r="I39" s="58"/>
      <c r="J39" s="59"/>
      <c r="K39" s="5"/>
    </row>
    <row r="40" spans="1:11">
      <c r="A40" s="4"/>
      <c r="B40" s="10" t="s">
        <v>46</v>
      </c>
      <c r="C40" s="57" t="s">
        <v>133</v>
      </c>
      <c r="D40" s="60"/>
      <c r="E40" s="58"/>
      <c r="F40" s="58"/>
      <c r="G40" s="58"/>
      <c r="H40" s="58"/>
      <c r="I40" s="58"/>
      <c r="J40" s="59"/>
      <c r="K40" s="5"/>
    </row>
    <row r="41" spans="1:11">
      <c r="A41" s="4"/>
      <c r="B41" s="10" t="s">
        <v>47</v>
      </c>
      <c r="C41" s="57" t="s">
        <v>133</v>
      </c>
      <c r="D41" s="58"/>
      <c r="E41" s="58"/>
      <c r="F41" s="58"/>
      <c r="G41" s="58"/>
      <c r="H41" s="58"/>
      <c r="I41" s="58"/>
      <c r="J41" s="59"/>
      <c r="K41" s="5"/>
    </row>
    <row r="42" spans="1:11">
      <c r="A42" s="4"/>
      <c r="B42" s="10" t="s">
        <v>48</v>
      </c>
      <c r="C42" s="57" t="s">
        <v>133</v>
      </c>
      <c r="D42" s="58"/>
      <c r="E42" s="58"/>
      <c r="F42" s="58"/>
      <c r="G42" s="58"/>
      <c r="H42" s="58"/>
      <c r="I42" s="58"/>
      <c r="J42" s="59"/>
      <c r="K42" s="5"/>
    </row>
    <row r="43" spans="1:11">
      <c r="A43" s="4"/>
      <c r="B43" s="10" t="s">
        <v>49</v>
      </c>
      <c r="C43" s="57" t="s">
        <v>133</v>
      </c>
      <c r="D43" s="58"/>
      <c r="E43" s="58"/>
      <c r="F43" s="58"/>
      <c r="G43" s="58"/>
      <c r="H43" s="58"/>
      <c r="I43" s="58"/>
      <c r="J43" s="59"/>
      <c r="K43" s="5"/>
    </row>
    <row r="44" spans="1:11">
      <c r="A44" s="4"/>
      <c r="B44" s="10" t="s">
        <v>50</v>
      </c>
      <c r="C44" s="57" t="s">
        <v>133</v>
      </c>
      <c r="D44" s="58"/>
      <c r="E44" s="58"/>
      <c r="F44" s="58"/>
      <c r="G44" s="58"/>
      <c r="H44" s="58"/>
      <c r="I44" s="58"/>
      <c r="J44" s="59"/>
      <c r="K44" s="5"/>
    </row>
    <row r="45" spans="1:11">
      <c r="A45" s="4"/>
      <c r="B45" s="10" t="s">
        <v>51</v>
      </c>
      <c r="C45" s="57" t="s">
        <v>133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55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 t="s">
        <v>199</v>
      </c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 t="s">
        <v>200</v>
      </c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152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 t="s">
        <v>196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dataValidations count="1">
    <dataValidation type="whole" allowBlank="1" showInputMessage="1" showErrorMessage="1" sqref="I3:I5" xr:uid="{A1DD5325-1718-4885-B63B-56BE8514307B}">
      <formula1>0</formula1>
      <formula2>2</formula2>
    </dataValidation>
  </dataValidations>
  <pageMargins left="0" right="0" top="1.3779527559055118" bottom="1.3779527559055118" header="3.937007874015748E-2" footer="0"/>
  <pageSetup paperSize="9" scale="88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A50228-D3A9-4B60-99EE-AD0DB3C4A4D6}">
          <x14:formula1>
            <xm:f>'P:\AA - Team File\Analysis\2018\08 August\[R20180823ECO01 KUMEU PLUMBING - BARFOOT &amp; THOMPSOM.xlsx]Data'!#REF!</xm:f>
          </x14:formula1>
          <xm:sqref>D33:J36 C7</xm:sqref>
        </x14:dataValidation>
        <x14:dataValidation type="list" allowBlank="1" showInputMessage="1" showErrorMessage="1" xr:uid="{0BE139D3-C98E-46F0-9ECF-00C6692EF81E}">
          <x14:formula1>
            <xm:f>Data!$A$39:$A$47</xm:f>
          </x14:formula1>
          <xm:sqref>C5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12"/>
  <sheetViews>
    <sheetView view="pageLayout" zoomScale="130" zoomScaleNormal="110" zoomScalePageLayoutView="130" workbookViewId="0">
      <selection activeCell="G11" sqref="G11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tr">
        <f>'R-ALL'!J1</f>
        <v>Rev3.0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201</v>
      </c>
    </row>
    <row r="4" spans="1:11" ht="15.75">
      <c r="B4" s="3" t="s">
        <v>58</v>
      </c>
      <c r="F4" s="8"/>
      <c r="G4" s="8"/>
      <c r="H4" s="9" t="s">
        <v>56</v>
      </c>
      <c r="J4" s="70">
        <v>43354</v>
      </c>
    </row>
    <row r="5" spans="1:11">
      <c r="B5" s="9" t="s">
        <v>136</v>
      </c>
      <c r="C5" s="78" t="s">
        <v>138</v>
      </c>
      <c r="F5" s="8"/>
      <c r="G5" s="8"/>
      <c r="H5" s="9" t="s">
        <v>57</v>
      </c>
      <c r="J5" s="70">
        <f ca="1">TODAY()</f>
        <v>43584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30</v>
      </c>
      <c r="C8" s="10" t="s">
        <v>29</v>
      </c>
      <c r="D8" s="11" t="s">
        <v>23</v>
      </c>
      <c r="E8" s="11" t="s">
        <v>23</v>
      </c>
      <c r="F8" s="11" t="s">
        <v>23</v>
      </c>
      <c r="G8" s="11" t="e">
        <f>VLOOKUP(D8,Lookup!C111:D112,2,FALSE)</f>
        <v>#N/A</v>
      </c>
      <c r="H8" s="99"/>
      <c r="I8" s="100"/>
      <c r="J8" s="101"/>
      <c r="K8" s="5"/>
    </row>
    <row r="9" spans="1:11">
      <c r="A9" s="4"/>
      <c r="B9" s="10" t="s">
        <v>31</v>
      </c>
      <c r="C9" s="10" t="s">
        <v>29</v>
      </c>
      <c r="D9" s="11" t="s">
        <v>23</v>
      </c>
      <c r="E9" s="11" t="s">
        <v>23</v>
      </c>
      <c r="F9" s="11" t="s">
        <v>39</v>
      </c>
      <c r="G9" s="11" t="e">
        <f>VLOOKUP(D9,Lookup!C113:D114,2,FALSE)</f>
        <v>#N/A</v>
      </c>
      <c r="H9" s="99"/>
      <c r="I9" s="100"/>
      <c r="J9" s="101"/>
      <c r="K9" s="5"/>
    </row>
    <row r="10" spans="1:11">
      <c r="A10" s="4"/>
      <c r="B10" s="10" t="s">
        <v>32</v>
      </c>
      <c r="C10" s="10" t="s">
        <v>34</v>
      </c>
      <c r="D10" s="11"/>
      <c r="E10" s="11" t="s">
        <v>23</v>
      </c>
      <c r="F10" s="11" t="s">
        <v>23</v>
      </c>
      <c r="G10" s="11" t="e">
        <f>VLOOKUP(D10,Lookup!C115:D118,2)</f>
        <v>#N/A</v>
      </c>
      <c r="H10" s="99"/>
      <c r="I10" s="100"/>
      <c r="J10" s="101"/>
      <c r="K10" s="5"/>
    </row>
    <row r="11" spans="1:11">
      <c r="A11" s="4"/>
      <c r="B11" s="10" t="s">
        <v>33</v>
      </c>
      <c r="C11" s="10" t="s">
        <v>34</v>
      </c>
      <c r="D11" s="11"/>
      <c r="E11" s="11" t="s">
        <v>23</v>
      </c>
      <c r="F11" s="11" t="s">
        <v>43</v>
      </c>
      <c r="G11" s="11" t="e">
        <f>VLOOKUP(D11,Lookup!C119:D122,2)</f>
        <v>#N/A</v>
      </c>
      <c r="H11" s="99"/>
      <c r="I11" s="100"/>
      <c r="J11" s="101"/>
      <c r="K11" s="5"/>
    </row>
    <row r="12" spans="1:11">
      <c r="A12" s="4"/>
      <c r="B12" s="66"/>
      <c r="C12" s="66"/>
      <c r="D12" s="68"/>
      <c r="E12" s="68"/>
      <c r="F12" s="68"/>
      <c r="G12" s="68"/>
      <c r="H12" s="81"/>
      <c r="I12" s="81"/>
      <c r="J12" s="81"/>
      <c r="K12" s="5"/>
    </row>
    <row r="13" spans="1:11">
      <c r="A13" s="4"/>
      <c r="B13" s="55" t="s">
        <v>157</v>
      </c>
      <c r="C13" s="4"/>
      <c r="D13" s="4"/>
      <c r="E13" s="4"/>
      <c r="F13" s="4"/>
      <c r="G13" s="4"/>
      <c r="H13" s="4"/>
      <c r="I13" s="4"/>
      <c r="J13" s="4"/>
      <c r="K13" s="5"/>
    </row>
    <row r="14" spans="1:11">
      <c r="A14" s="4"/>
      <c r="B14" s="79" t="s">
        <v>147</v>
      </c>
      <c r="C14" s="79"/>
      <c r="K14" s="5"/>
    </row>
    <row r="15" spans="1:11">
      <c r="A15" s="4"/>
      <c r="B15" s="79" t="s">
        <v>158</v>
      </c>
      <c r="K15" s="5"/>
    </row>
    <row r="16" spans="1:11">
      <c r="A16" s="4"/>
      <c r="B16" s="96" t="s">
        <v>202</v>
      </c>
      <c r="K16" s="5"/>
    </row>
    <row r="17" spans="1:11">
      <c r="A17" s="4"/>
      <c r="B17" s="79" t="s">
        <v>197</v>
      </c>
      <c r="K17" s="5"/>
    </row>
    <row r="18" spans="1:11">
      <c r="A18" s="4"/>
      <c r="B18" s="79" t="s">
        <v>184</v>
      </c>
      <c r="K18" s="5"/>
    </row>
    <row r="19" spans="1:11">
      <c r="A19" s="4"/>
      <c r="B19" s="79"/>
      <c r="C19" s="79"/>
      <c r="K19" s="5"/>
    </row>
    <row r="20" spans="1:11">
      <c r="A20" s="4"/>
      <c r="B20" s="61" t="s">
        <v>62</v>
      </c>
      <c r="C20" s="62" t="s">
        <v>130</v>
      </c>
      <c r="D20" s="63"/>
      <c r="E20" s="63"/>
      <c r="F20" s="63"/>
      <c r="G20" s="63"/>
      <c r="H20" s="63"/>
      <c r="I20" s="63"/>
      <c r="J20" s="63"/>
      <c r="K20" s="5"/>
    </row>
    <row r="21" spans="1:11">
      <c r="A21" s="4"/>
      <c r="B21" s="55" t="s">
        <v>63</v>
      </c>
      <c r="C21" s="97" t="s">
        <v>131</v>
      </c>
      <c r="D21" s="97"/>
      <c r="E21" s="97"/>
      <c r="F21" s="97"/>
      <c r="G21" s="97"/>
      <c r="H21" s="97"/>
      <c r="I21" s="97"/>
      <c r="J21" s="97"/>
      <c r="K21" s="5"/>
    </row>
    <row r="22" spans="1:11">
      <c r="A22" s="4"/>
      <c r="B22" s="55"/>
      <c r="C22" s="98"/>
      <c r="D22" s="97"/>
      <c r="E22" s="97"/>
      <c r="F22" s="97"/>
      <c r="G22" s="97"/>
      <c r="H22" s="97"/>
      <c r="I22" s="97"/>
      <c r="J22" s="97"/>
      <c r="K22" s="5"/>
    </row>
    <row r="23" spans="1:11">
      <c r="A23" s="4"/>
      <c r="B23" s="4"/>
      <c r="C23" s="8"/>
      <c r="D23" s="8"/>
      <c r="E23" s="8"/>
      <c r="F23" s="8"/>
      <c r="G23" s="8"/>
      <c r="H23" s="8"/>
      <c r="I23" s="8"/>
      <c r="J23" s="8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 t="s">
        <v>199</v>
      </c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 t="s">
        <v>200</v>
      </c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 t="s">
        <v>152</v>
      </c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12" t="s">
        <v>196</v>
      </c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</sheetData>
  <mergeCells count="7">
    <mergeCell ref="G7:J7"/>
    <mergeCell ref="C21:J21"/>
    <mergeCell ref="C22:J22"/>
    <mergeCell ref="H8:J8"/>
    <mergeCell ref="H9:J9"/>
    <mergeCell ref="H10:J10"/>
    <mergeCell ref="H11:J11"/>
  </mergeCells>
  <conditionalFormatting sqref="G8:G9 G12">
    <cfRule type="cellIs" dxfId="13" priority="5" operator="equal">
      <formula>"Above MAV"</formula>
    </cfRule>
    <cfRule type="cellIs" dxfId="12" priority="6" operator="equal">
      <formula>"ALERT"</formula>
    </cfRule>
  </conditionalFormatting>
  <conditionalFormatting sqref="G10:G11">
    <cfRule type="cellIs" dxfId="11" priority="1" operator="equal">
      <formula>"Above MAV"</formula>
    </cfRule>
    <cfRule type="cellIs" dxfId="10" priority="2" operator="equal">
      <formula>"ALERT"</formula>
    </cfRule>
  </conditionalFormatting>
  <dataValidations count="1">
    <dataValidation type="whole" allowBlank="1" showInputMessage="1" showErrorMessage="1" sqref="I3:I5" xr:uid="{00000000-0002-0000-04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9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400-000001000000}">
          <x14:formula1>
            <xm:f>Data!$A$50:$A$52</xm:f>
          </x14:formula1>
          <xm:sqref>B14</xm:sqref>
        </x14:dataValidation>
        <x14:dataValidation type="list" allowBlank="1" showInputMessage="1" showErrorMessage="1" xr:uid="{00000000-0002-0000-04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400-000003000000}">
          <x14:formula1>
            <xm:f>Data!$A$4:$A$6</xm:f>
          </x14:formula1>
          <xm:sqref>D8:D9</xm:sqref>
        </x14:dataValidation>
        <x14:dataValidation type="list" allowBlank="1" showInputMessage="1" showErrorMessage="1" xr:uid="{962D0BDF-0344-4CDD-8BCD-CCA3F559A38E}">
          <x14:formula1>
            <xm:f>Data!$A$55:$A$65</xm:f>
          </x14:formula1>
          <xm:sqref>D10:D11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138"/>
  <sheetViews>
    <sheetView view="pageLayout" topLeftCell="A4" zoomScale="130" zoomScaleNormal="110" zoomScalePageLayoutView="130" workbookViewId="0">
      <selection activeCell="G35" sqref="G3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s">
        <v>192</v>
      </c>
    </row>
    <row r="2" spans="1:11">
      <c r="J2" s="13"/>
    </row>
    <row r="3" spans="1:11">
      <c r="B3" s="1" t="s">
        <v>59</v>
      </c>
      <c r="F3" s="8"/>
      <c r="G3" s="8"/>
      <c r="H3" s="9" t="s">
        <v>154</v>
      </c>
      <c r="J3" s="69" t="s">
        <v>155</v>
      </c>
    </row>
    <row r="4" spans="1:11" ht="15.75">
      <c r="B4" s="3" t="s">
        <v>58</v>
      </c>
      <c r="F4" s="8"/>
      <c r="G4" s="8"/>
      <c r="H4" s="9" t="s">
        <v>56</v>
      </c>
      <c r="J4" s="70">
        <f ca="1">TODAY()</f>
        <v>43584</v>
      </c>
    </row>
    <row r="5" spans="1:11">
      <c r="B5" s="9" t="s">
        <v>136</v>
      </c>
      <c r="C5" s="78" t="s">
        <v>137</v>
      </c>
      <c r="F5" s="8"/>
      <c r="G5" s="8"/>
      <c r="H5" s="9" t="s">
        <v>57</v>
      </c>
      <c r="J5" s="70">
        <f ca="1">TODAY()</f>
        <v>43584</v>
      </c>
    </row>
    <row r="6" spans="1:11">
      <c r="A6" s="77"/>
      <c r="B6" s="73"/>
      <c r="C6" s="74"/>
      <c r="D6" s="75"/>
      <c r="E6" s="74"/>
      <c r="F6" s="74"/>
      <c r="G6" s="74"/>
      <c r="I6" s="74"/>
    </row>
    <row r="7" spans="1:11">
      <c r="A7" s="4"/>
      <c r="B7" s="71" t="s">
        <v>1</v>
      </c>
      <c r="C7" s="72" t="s">
        <v>2</v>
      </c>
      <c r="D7" s="72" t="s">
        <v>61</v>
      </c>
      <c r="E7" s="72" t="s">
        <v>62</v>
      </c>
      <c r="F7" s="72" t="s">
        <v>63</v>
      </c>
      <c r="G7" s="102" t="s">
        <v>44</v>
      </c>
      <c r="H7" s="103"/>
      <c r="I7" s="103"/>
      <c r="J7" s="104"/>
      <c r="K7" s="5"/>
    </row>
    <row r="8" spans="1:11">
      <c r="A8" s="4"/>
      <c r="B8" s="10" t="s">
        <v>3</v>
      </c>
      <c r="C8" s="11" t="s">
        <v>23</v>
      </c>
      <c r="D8" s="14"/>
      <c r="E8" s="11" t="s">
        <v>64</v>
      </c>
      <c r="F8" s="11" t="s">
        <v>23</v>
      </c>
      <c r="G8" s="11" t="e">
        <f>VLOOKUP(D8,Lookup!C3:D7,2)</f>
        <v>#N/A</v>
      </c>
      <c r="H8" s="99"/>
      <c r="I8" s="100"/>
      <c r="J8" s="101"/>
      <c r="K8" s="5"/>
    </row>
    <row r="9" spans="1:11">
      <c r="A9" s="4"/>
      <c r="B9" s="10" t="s">
        <v>5</v>
      </c>
      <c r="C9" s="10" t="s">
        <v>52</v>
      </c>
      <c r="D9" s="15"/>
      <c r="E9" s="11" t="s">
        <v>23</v>
      </c>
      <c r="F9" s="11" t="s">
        <v>23</v>
      </c>
      <c r="G9" s="11" t="e">
        <f>VLOOKUP(D9,Lookup!C18:D25,2)</f>
        <v>#N/A</v>
      </c>
      <c r="H9" s="99"/>
      <c r="I9" s="100"/>
      <c r="J9" s="101"/>
      <c r="K9" s="5"/>
    </row>
    <row r="10" spans="1:11">
      <c r="A10" s="4"/>
      <c r="B10" s="10" t="s">
        <v>6</v>
      </c>
      <c r="C10" s="10" t="s">
        <v>52</v>
      </c>
      <c r="D10" s="15"/>
      <c r="E10" s="11" t="s">
        <v>65</v>
      </c>
      <c r="F10" s="11" t="s">
        <v>23</v>
      </c>
      <c r="G10" s="11" t="e">
        <f>VLOOKUP(D10,Lookup!C27:D33,2)</f>
        <v>#N/A</v>
      </c>
      <c r="H10" s="99"/>
      <c r="I10" s="100"/>
      <c r="J10" s="101"/>
      <c r="K10" s="5"/>
    </row>
    <row r="11" spans="1:11">
      <c r="A11" s="4"/>
      <c r="B11" s="10" t="s">
        <v>7</v>
      </c>
      <c r="C11" s="10" t="s">
        <v>52</v>
      </c>
      <c r="D11" s="15"/>
      <c r="E11" s="11" t="s">
        <v>23</v>
      </c>
      <c r="F11" s="11" t="s">
        <v>23</v>
      </c>
      <c r="G11" s="11" t="e">
        <f>VLOOKUP(D11,Lookup!C35:D41,2)</f>
        <v>#N/A</v>
      </c>
      <c r="H11" s="99"/>
      <c r="I11" s="100"/>
      <c r="J11" s="101"/>
      <c r="K11" s="5"/>
    </row>
    <row r="12" spans="1:11">
      <c r="A12" s="4"/>
      <c r="B12" s="10" t="s">
        <v>8</v>
      </c>
      <c r="C12" s="10" t="s">
        <v>52</v>
      </c>
      <c r="D12" s="11">
        <f>D10-D11</f>
        <v>0</v>
      </c>
      <c r="E12" s="11" t="s">
        <v>23</v>
      </c>
      <c r="F12" s="11" t="s">
        <v>23</v>
      </c>
      <c r="G12" s="11" t="e">
        <f>VLOOKUP(D12,Lookup!C35:D41,2)</f>
        <v>#N/A</v>
      </c>
      <c r="H12" s="99" t="s">
        <v>156</v>
      </c>
      <c r="I12" s="100"/>
      <c r="J12" s="101"/>
      <c r="K12" s="5"/>
    </row>
    <row r="13" spans="1:11">
      <c r="A13" s="4"/>
      <c r="B13" s="10" t="s">
        <v>14</v>
      </c>
      <c r="C13" s="10" t="s">
        <v>53</v>
      </c>
      <c r="D13" s="15">
        <f>2*(D9-(5*10^(D8-10)))/(1+(0.94*10^(D8-10)))*10^(6-D8)</f>
        <v>-9.9999999990600013E-4</v>
      </c>
      <c r="E13" s="11" t="s">
        <v>23</v>
      </c>
      <c r="F13" s="11" t="s">
        <v>23</v>
      </c>
      <c r="G13" s="11" t="e">
        <f>VLOOKUP(D13,Lookup!C98:D103,2)</f>
        <v>#N/A</v>
      </c>
      <c r="H13" s="99" t="s">
        <v>156</v>
      </c>
      <c r="I13" s="100"/>
      <c r="J13" s="101"/>
      <c r="K13" s="5"/>
    </row>
    <row r="14" spans="1:11">
      <c r="A14" s="4"/>
      <c r="B14" s="10" t="s">
        <v>118</v>
      </c>
      <c r="C14" s="11" t="s">
        <v>23</v>
      </c>
      <c r="D14" s="14" t="e">
        <f>+D8+0.5+VLOOKUP(D9,LSI!$F$2:$G$25,2)+VLOOKUP(D10,LSI!$H$2:$I$25,2)-12.1</f>
        <v>#N/A</v>
      </c>
      <c r="E14" s="11" t="s">
        <v>23</v>
      </c>
      <c r="F14" s="11" t="s">
        <v>23</v>
      </c>
      <c r="G14" s="11" t="e">
        <f>VLOOKUP(D14,Lookup!C105:D109,2)</f>
        <v>#N/A</v>
      </c>
      <c r="H14" s="99" t="s">
        <v>156</v>
      </c>
      <c r="I14" s="100"/>
      <c r="J14" s="101"/>
      <c r="K14" s="5"/>
    </row>
    <row r="15" spans="1:11">
      <c r="A15" s="4"/>
      <c r="B15" s="10" t="s">
        <v>9</v>
      </c>
      <c r="C15" s="10" t="s">
        <v>54</v>
      </c>
      <c r="D15" s="15"/>
      <c r="E15" s="11" t="s">
        <v>23</v>
      </c>
      <c r="F15" s="11" t="s">
        <v>23</v>
      </c>
      <c r="G15" s="11" t="e">
        <f>VLOOKUP(D15,Lookup!C43:D50,2)</f>
        <v>#N/A</v>
      </c>
      <c r="H15" s="99"/>
      <c r="I15" s="100"/>
      <c r="J15" s="101"/>
      <c r="K15" s="5"/>
    </row>
    <row r="16" spans="1:11" ht="15">
      <c r="A16" s="4"/>
      <c r="B16" s="10" t="s">
        <v>109</v>
      </c>
      <c r="C16" s="10" t="s">
        <v>110</v>
      </c>
      <c r="D16" s="15"/>
      <c r="E16" s="11" t="s">
        <v>23</v>
      </c>
      <c r="F16" s="11">
        <v>50</v>
      </c>
      <c r="G16" s="11" t="e">
        <f>VLOOKUP(D16,Lookup!C89:D96,2)</f>
        <v>#N/A</v>
      </c>
      <c r="H16" s="99"/>
      <c r="I16" s="100"/>
      <c r="J16" s="101"/>
      <c r="K16" s="5"/>
    </row>
    <row r="17" spans="1:11">
      <c r="A17" s="4"/>
      <c r="B17" s="10" t="s">
        <v>10</v>
      </c>
      <c r="C17" s="10" t="s">
        <v>24</v>
      </c>
      <c r="D17" s="11"/>
      <c r="E17" s="11" t="s">
        <v>66</v>
      </c>
      <c r="F17" s="11" t="s">
        <v>23</v>
      </c>
      <c r="G17" s="11" t="e">
        <f>VLOOKUP(D17,Lookup!C52:D59,2)</f>
        <v>#N/A</v>
      </c>
      <c r="H17" s="99"/>
      <c r="I17" s="100"/>
      <c r="J17" s="101"/>
      <c r="K17" s="5"/>
    </row>
    <row r="18" spans="1:11">
      <c r="A18" s="4"/>
      <c r="B18" s="10" t="s">
        <v>11</v>
      </c>
      <c r="C18" s="10" t="s">
        <v>24</v>
      </c>
      <c r="D18" s="11"/>
      <c r="E18" s="11" t="s">
        <v>67</v>
      </c>
      <c r="F18" s="11">
        <v>0.4</v>
      </c>
      <c r="G18" s="11" t="e">
        <f>VLOOKUP(D18,Lookup!C61:D65,2)</f>
        <v>#N/A</v>
      </c>
      <c r="H18" s="99" t="s">
        <v>68</v>
      </c>
      <c r="I18" s="100"/>
      <c r="J18" s="101"/>
      <c r="K18" s="5"/>
    </row>
    <row r="19" spans="1:11">
      <c r="A19" s="4"/>
      <c r="B19" s="10" t="s">
        <v>12</v>
      </c>
      <c r="C19" s="10" t="s">
        <v>24</v>
      </c>
      <c r="D19" s="11"/>
      <c r="E19" s="11" t="s">
        <v>42</v>
      </c>
      <c r="F19" s="11" t="s">
        <v>23</v>
      </c>
      <c r="G19" s="11" t="e">
        <f>VLOOKUP(D19,Lookup!C67:D72,2)</f>
        <v>#N/A</v>
      </c>
      <c r="H19" s="99"/>
      <c r="I19" s="100"/>
      <c r="J19" s="101"/>
      <c r="K19" s="5"/>
    </row>
    <row r="20" spans="1:11">
      <c r="A20" s="4"/>
      <c r="B20" s="10" t="s">
        <v>13</v>
      </c>
      <c r="C20" s="10" t="s">
        <v>24</v>
      </c>
      <c r="D20" s="11"/>
      <c r="E20" s="11" t="s">
        <v>39</v>
      </c>
      <c r="F20" s="15">
        <v>2</v>
      </c>
      <c r="G20" s="11" t="e">
        <f>VLOOKUP(D20,Lookup!C74:D78,2)</f>
        <v>#N/A</v>
      </c>
      <c r="H20" s="99"/>
      <c r="I20" s="100"/>
      <c r="J20" s="101"/>
      <c r="K20" s="5"/>
    </row>
    <row r="21" spans="1:11">
      <c r="A21" s="4"/>
      <c r="B21" s="10" t="s">
        <v>4</v>
      </c>
      <c r="C21" s="10" t="s">
        <v>24</v>
      </c>
      <c r="D21" s="11"/>
      <c r="E21" s="11" t="s">
        <v>69</v>
      </c>
      <c r="F21" s="11" t="s">
        <v>23</v>
      </c>
      <c r="G21" s="11" t="e">
        <f>VLOOKUP(D21,Lookup!C9:D16,2)</f>
        <v>#N/A</v>
      </c>
      <c r="H21" s="99" t="s">
        <v>156</v>
      </c>
      <c r="I21" s="100"/>
      <c r="J21" s="101"/>
      <c r="K21" s="5"/>
    </row>
    <row r="22" spans="1:11">
      <c r="A22" s="4"/>
      <c r="B22" s="10" t="s">
        <v>15</v>
      </c>
      <c r="C22" s="10" t="s">
        <v>24</v>
      </c>
      <c r="D22" s="15"/>
      <c r="E22" s="11" t="s">
        <v>70</v>
      </c>
      <c r="F22" s="11" t="s">
        <v>23</v>
      </c>
      <c r="G22" s="11" t="e">
        <f>VLOOKUP(D22,Lookup!C80:D87,2)</f>
        <v>#N/A</v>
      </c>
      <c r="H22" s="99"/>
      <c r="I22" s="100"/>
      <c r="J22" s="101"/>
      <c r="K22" s="5"/>
    </row>
    <row r="23" spans="1:11">
      <c r="A23" s="4"/>
      <c r="B23" s="10" t="s">
        <v>16</v>
      </c>
      <c r="C23" s="10" t="s">
        <v>24</v>
      </c>
      <c r="D23" s="15"/>
      <c r="E23" s="11" t="s">
        <v>65</v>
      </c>
      <c r="F23" s="11" t="s">
        <v>23</v>
      </c>
      <c r="G23" s="11" t="e">
        <f>VLOOKUP(D23,Lookup!C80:D87,2)</f>
        <v>#N/A</v>
      </c>
      <c r="H23" s="99"/>
      <c r="I23" s="100"/>
      <c r="J23" s="101"/>
      <c r="K23" s="5"/>
    </row>
    <row r="24" spans="1:11">
      <c r="A24" s="4"/>
      <c r="B24" s="10" t="s">
        <v>185</v>
      </c>
      <c r="C24" s="10" t="s">
        <v>186</v>
      </c>
      <c r="D24" s="14">
        <f ca="1">D25/10</f>
        <v>0</v>
      </c>
      <c r="E24" s="11" t="s">
        <v>23</v>
      </c>
      <c r="F24" s="11" t="s">
        <v>23</v>
      </c>
      <c r="G24" s="11" t="s">
        <v>23</v>
      </c>
      <c r="H24" s="99"/>
      <c r="I24" s="100"/>
      <c r="J24" s="101"/>
      <c r="K24" s="5"/>
    </row>
    <row r="25" spans="1:11">
      <c r="A25" s="4"/>
      <c r="B25" s="10" t="s">
        <v>185</v>
      </c>
      <c r="C25" s="10" t="s">
        <v>187</v>
      </c>
      <c r="D25" s="15">
        <f ca="1">D24*10</f>
        <v>0</v>
      </c>
      <c r="E25" s="11" t="s">
        <v>23</v>
      </c>
      <c r="F25" s="11" t="s">
        <v>23</v>
      </c>
      <c r="G25" s="11" t="s">
        <v>23</v>
      </c>
      <c r="H25" s="99"/>
      <c r="I25" s="100"/>
      <c r="J25" s="101"/>
      <c r="K25" s="5"/>
    </row>
    <row r="26" spans="1:11">
      <c r="A26" s="4"/>
      <c r="B26" s="10" t="s">
        <v>18</v>
      </c>
      <c r="C26" s="10" t="s">
        <v>25</v>
      </c>
      <c r="D26" s="14"/>
      <c r="E26" s="11" t="s">
        <v>71</v>
      </c>
      <c r="F26" s="11" t="s">
        <v>23</v>
      </c>
      <c r="G26" s="11" t="e">
        <f>VLOOKUP(D26,Lookup!C124:D131,2)</f>
        <v>#N/A</v>
      </c>
      <c r="H26" s="99"/>
      <c r="I26" s="100"/>
      <c r="J26" s="101"/>
      <c r="K26" s="5"/>
    </row>
    <row r="27" spans="1:11">
      <c r="A27" s="4"/>
      <c r="B27" s="10" t="s">
        <v>165</v>
      </c>
      <c r="C27" s="10" t="s">
        <v>166</v>
      </c>
      <c r="D27" s="15"/>
      <c r="E27" s="11" t="s">
        <v>23</v>
      </c>
      <c r="F27" s="11" t="s">
        <v>23</v>
      </c>
      <c r="G27" s="11" t="e">
        <f>VLOOKUP(D27,Lookup!C149:D152,2)</f>
        <v>#N/A</v>
      </c>
      <c r="H27" s="99"/>
      <c r="I27" s="100"/>
      <c r="J27" s="101"/>
      <c r="K27" s="5"/>
    </row>
    <row r="28" spans="1:11">
      <c r="A28" s="4"/>
      <c r="B28" s="10" t="s">
        <v>19</v>
      </c>
      <c r="C28" s="10" t="s">
        <v>55</v>
      </c>
      <c r="D28" s="14"/>
      <c r="E28" s="11" t="s">
        <v>23</v>
      </c>
      <c r="F28" s="11" t="s">
        <v>23</v>
      </c>
      <c r="G28" s="11" t="e">
        <f>VLOOKUP(D28,Lookup!C133:D139,2)</f>
        <v>#N/A</v>
      </c>
      <c r="H28" s="99"/>
      <c r="I28" s="100"/>
      <c r="J28" s="101"/>
      <c r="K28" s="5"/>
    </row>
    <row r="29" spans="1:11">
      <c r="A29" s="4"/>
      <c r="B29" s="10" t="s">
        <v>20</v>
      </c>
      <c r="C29" s="10" t="s">
        <v>24</v>
      </c>
      <c r="D29" s="14"/>
      <c r="E29" s="11" t="s">
        <v>72</v>
      </c>
      <c r="F29" s="11">
        <v>5</v>
      </c>
      <c r="G29" s="11" t="e">
        <f>VLOOKUP(D29,Lookup!C141:D147,2)</f>
        <v>#N/A</v>
      </c>
      <c r="H29" s="99" t="s">
        <v>198</v>
      </c>
      <c r="I29" s="100"/>
      <c r="J29" s="101"/>
      <c r="K29" s="5"/>
    </row>
    <row r="30" spans="1:11">
      <c r="A30" s="4"/>
      <c r="B30" s="10" t="s">
        <v>26</v>
      </c>
      <c r="C30" s="10" t="s">
        <v>24</v>
      </c>
      <c r="D30" s="86">
        <f>D31-D29</f>
        <v>0</v>
      </c>
      <c r="E30" s="11" t="s">
        <v>23</v>
      </c>
      <c r="F30" s="11" t="s">
        <v>23</v>
      </c>
      <c r="G30" s="11" t="s">
        <v>23</v>
      </c>
      <c r="H30" s="99" t="s">
        <v>156</v>
      </c>
      <c r="I30" s="100"/>
      <c r="J30" s="101"/>
      <c r="K30" s="5"/>
    </row>
    <row r="31" spans="1:11">
      <c r="A31" s="4"/>
      <c r="B31" s="10" t="s">
        <v>27</v>
      </c>
      <c r="C31" s="10" t="s">
        <v>24</v>
      </c>
      <c r="D31" s="14"/>
      <c r="E31" s="11" t="s">
        <v>23</v>
      </c>
      <c r="F31" s="11" t="s">
        <v>23</v>
      </c>
      <c r="G31" s="11" t="s">
        <v>23</v>
      </c>
      <c r="H31" s="99"/>
      <c r="I31" s="100"/>
      <c r="J31" s="101"/>
      <c r="K31" s="5"/>
    </row>
    <row r="32" spans="1:11">
      <c r="A32" s="4"/>
      <c r="B32" s="10" t="s">
        <v>30</v>
      </c>
      <c r="C32" s="10" t="s">
        <v>29</v>
      </c>
      <c r="D32" s="11" t="s">
        <v>23</v>
      </c>
      <c r="E32" s="11" t="s">
        <v>23</v>
      </c>
      <c r="F32" s="11" t="s">
        <v>23</v>
      </c>
      <c r="G32" s="11" t="e">
        <f>VLOOKUP(D32,Lookup!C111:D112,2,FALSE)</f>
        <v>#N/A</v>
      </c>
      <c r="H32" s="99"/>
      <c r="I32" s="100"/>
      <c r="J32" s="101"/>
      <c r="K32" s="5"/>
    </row>
    <row r="33" spans="1:11">
      <c r="A33" s="4"/>
      <c r="B33" s="10" t="s">
        <v>31</v>
      </c>
      <c r="C33" s="10" t="s">
        <v>29</v>
      </c>
      <c r="D33" s="11" t="s">
        <v>23</v>
      </c>
      <c r="E33" s="11" t="s">
        <v>23</v>
      </c>
      <c r="F33" s="11" t="s">
        <v>39</v>
      </c>
      <c r="G33" s="11" t="e">
        <f>VLOOKUP(D33,Lookup!C113:D114,2,FALSE)</f>
        <v>#N/A</v>
      </c>
      <c r="H33" s="99"/>
      <c r="I33" s="100"/>
      <c r="J33" s="101"/>
      <c r="K33" s="5"/>
    </row>
    <row r="34" spans="1:11">
      <c r="A34" s="4"/>
      <c r="B34" s="10" t="s">
        <v>32</v>
      </c>
      <c r="C34" s="10" t="s">
        <v>34</v>
      </c>
      <c r="D34" s="11"/>
      <c r="E34" s="11" t="s">
        <v>23</v>
      </c>
      <c r="F34" s="11" t="s">
        <v>23</v>
      </c>
      <c r="G34" s="11" t="e">
        <f>VLOOKUP(D34,Lookup!C115:D118,2)</f>
        <v>#N/A</v>
      </c>
      <c r="H34" s="99"/>
      <c r="I34" s="100"/>
      <c r="J34" s="101"/>
      <c r="K34" s="5"/>
    </row>
    <row r="35" spans="1:11">
      <c r="A35" s="4"/>
      <c r="B35" s="10" t="s">
        <v>33</v>
      </c>
      <c r="C35" s="10" t="s">
        <v>34</v>
      </c>
      <c r="D35" s="11"/>
      <c r="E35" s="11" t="s">
        <v>23</v>
      </c>
      <c r="F35" s="11" t="s">
        <v>43</v>
      </c>
      <c r="G35" s="11" t="e">
        <f>VLOOKUP(D35,Lookup!C119:D122,2)</f>
        <v>#N/A</v>
      </c>
      <c r="H35" s="99"/>
      <c r="I35" s="100"/>
      <c r="J35" s="101"/>
      <c r="K35" s="5"/>
    </row>
    <row r="36" spans="1:11">
      <c r="A36" s="4"/>
      <c r="B36" s="66"/>
      <c r="C36" s="66"/>
      <c r="D36" s="68"/>
      <c r="E36" s="68"/>
      <c r="F36" s="68"/>
      <c r="G36" s="68"/>
      <c r="H36" s="81"/>
      <c r="I36" s="81"/>
      <c r="J36" s="81"/>
      <c r="K36" s="5"/>
    </row>
    <row r="37" spans="1:11">
      <c r="A37" s="4"/>
      <c r="B37" s="55" t="s">
        <v>146</v>
      </c>
      <c r="C37" s="4"/>
      <c r="D37" s="4"/>
      <c r="E37" s="4"/>
      <c r="F37" s="4"/>
      <c r="G37" s="4"/>
      <c r="H37" s="4"/>
      <c r="I37" s="4"/>
      <c r="J37" s="4"/>
      <c r="K37" s="5"/>
    </row>
    <row r="38" spans="1:11">
      <c r="A38" s="4"/>
      <c r="B38" s="56" t="s">
        <v>167</v>
      </c>
      <c r="C38" s="56"/>
      <c r="K38" s="5"/>
    </row>
    <row r="39" spans="1:11">
      <c r="A39" s="4"/>
      <c r="B39" s="56" t="s">
        <v>145</v>
      </c>
      <c r="K39" s="5"/>
    </row>
    <row r="40" spans="1:11">
      <c r="A40" s="4"/>
      <c r="B40" s="56" t="s">
        <v>195</v>
      </c>
      <c r="K40" s="5"/>
    </row>
    <row r="41" spans="1:11">
      <c r="A41" s="4"/>
      <c r="B41" s="56" t="s">
        <v>148</v>
      </c>
      <c r="K41" s="5"/>
    </row>
    <row r="42" spans="1:11">
      <c r="A42" s="4"/>
      <c r="B42" s="56" t="s">
        <v>151</v>
      </c>
      <c r="C42" s="56"/>
      <c r="K42" s="5"/>
    </row>
    <row r="43" spans="1:11">
      <c r="A43" s="4"/>
      <c r="B43" s="81" t="s">
        <v>193</v>
      </c>
      <c r="C43" s="81"/>
      <c r="K43" s="5"/>
    </row>
    <row r="44" spans="1:11">
      <c r="A44" s="4"/>
      <c r="B44" s="95"/>
      <c r="C44" s="95"/>
      <c r="K44" s="5"/>
    </row>
    <row r="45" spans="1:11">
      <c r="A45" s="4"/>
      <c r="B45" s="61" t="s">
        <v>62</v>
      </c>
      <c r="C45" s="62" t="s">
        <v>130</v>
      </c>
      <c r="D45" s="63"/>
      <c r="E45" s="63"/>
      <c r="F45" s="63"/>
      <c r="G45" s="63"/>
      <c r="H45" s="63"/>
      <c r="I45" s="63"/>
      <c r="J45" s="63"/>
      <c r="K45" s="5"/>
    </row>
    <row r="46" spans="1:11">
      <c r="A46" s="4"/>
      <c r="B46" s="55" t="s">
        <v>63</v>
      </c>
      <c r="C46" s="97" t="s">
        <v>131</v>
      </c>
      <c r="D46" s="97"/>
      <c r="E46" s="97"/>
      <c r="F46" s="97"/>
      <c r="G46" s="97"/>
      <c r="H46" s="97"/>
      <c r="I46" s="97"/>
      <c r="J46" s="97"/>
      <c r="K46" s="5"/>
    </row>
    <row r="47" spans="1:11">
      <c r="A47" s="4"/>
      <c r="B47" s="55" t="s">
        <v>24</v>
      </c>
      <c r="C47" s="98" t="s">
        <v>132</v>
      </c>
      <c r="D47" s="97"/>
      <c r="E47" s="97"/>
      <c r="F47" s="97"/>
      <c r="G47" s="97"/>
      <c r="H47" s="97"/>
      <c r="I47" s="97"/>
      <c r="J47" s="97"/>
      <c r="K47" s="5"/>
    </row>
    <row r="48" spans="1:11">
      <c r="A48" s="4"/>
      <c r="B48" s="55"/>
      <c r="C48" s="98"/>
      <c r="D48" s="97"/>
      <c r="E48" s="97"/>
      <c r="F48" s="97"/>
      <c r="G48" s="97"/>
      <c r="H48" s="97"/>
      <c r="I48" s="97"/>
      <c r="J48" s="97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 t="s">
        <v>199</v>
      </c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4" t="s">
        <v>200</v>
      </c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4" t="s">
        <v>152</v>
      </c>
      <c r="C53" s="8"/>
      <c r="D53" s="8"/>
      <c r="E53" s="8"/>
      <c r="F53" s="8"/>
      <c r="G53" s="8"/>
      <c r="H53" s="8"/>
      <c r="I53" s="8"/>
      <c r="J53" s="8"/>
      <c r="K53" s="5"/>
    </row>
    <row r="54" spans="1:11">
      <c r="A54" s="4"/>
      <c r="B54" s="12" t="s">
        <v>194</v>
      </c>
      <c r="C54" s="8"/>
      <c r="D54" s="8"/>
      <c r="E54" s="8"/>
      <c r="F54" s="8"/>
      <c r="G54" s="8"/>
      <c r="H54" s="8"/>
      <c r="I54" s="8"/>
      <c r="J54" s="8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</sheetData>
  <mergeCells count="32">
    <mergeCell ref="H12:J12"/>
    <mergeCell ref="H13:J13"/>
    <mergeCell ref="H14:J14"/>
    <mergeCell ref="H15:J15"/>
    <mergeCell ref="C46:J46"/>
    <mergeCell ref="H16:J16"/>
    <mergeCell ref="H23:J23"/>
    <mergeCell ref="H26:J26"/>
    <mergeCell ref="H28:J28"/>
    <mergeCell ref="H29:J29"/>
    <mergeCell ref="H18:J18"/>
    <mergeCell ref="H19:J19"/>
    <mergeCell ref="H20:J20"/>
    <mergeCell ref="H21:J21"/>
    <mergeCell ref="H22:J22"/>
    <mergeCell ref="H17:J17"/>
    <mergeCell ref="G7:J7"/>
    <mergeCell ref="H8:J8"/>
    <mergeCell ref="H9:J9"/>
    <mergeCell ref="H10:J10"/>
    <mergeCell ref="H11:J11"/>
    <mergeCell ref="H30:J30"/>
    <mergeCell ref="H31:J31"/>
    <mergeCell ref="H27:J27"/>
    <mergeCell ref="H24:J24"/>
    <mergeCell ref="H25:J25"/>
    <mergeCell ref="C48:J48"/>
    <mergeCell ref="H32:J32"/>
    <mergeCell ref="H33:J33"/>
    <mergeCell ref="H34:J34"/>
    <mergeCell ref="H35:J35"/>
    <mergeCell ref="C47:J47"/>
  </mergeCells>
  <conditionalFormatting sqref="G8:G36">
    <cfRule type="cellIs" dxfId="9" priority="9" operator="equal">
      <formula>"Above MAV"</formula>
    </cfRule>
    <cfRule type="cellIs" dxfId="8" priority="10" operator="equal">
      <formula>"ALERT"</formula>
    </cfRule>
  </conditionalFormatting>
  <conditionalFormatting sqref="F24">
    <cfRule type="cellIs" dxfId="7" priority="7" operator="equal">
      <formula>"Above MAV"</formula>
    </cfRule>
    <cfRule type="cellIs" dxfId="6" priority="8" operator="equal">
      <formula>"ALERT"</formula>
    </cfRule>
  </conditionalFormatting>
  <conditionalFormatting sqref="E24">
    <cfRule type="cellIs" dxfId="5" priority="5" operator="equal">
      <formula>"Above MAV"</formula>
    </cfRule>
    <cfRule type="cellIs" dxfId="4" priority="6" operator="equal">
      <formula>"ALERT"</formula>
    </cfRule>
  </conditionalFormatting>
  <conditionalFormatting sqref="E25">
    <cfRule type="cellIs" dxfId="3" priority="3" operator="equal">
      <formula>"Above MAV"</formula>
    </cfRule>
    <cfRule type="cellIs" dxfId="2" priority="4" operator="equal">
      <formula>"ALERT"</formula>
    </cfRule>
  </conditionalFormatting>
  <conditionalFormatting sqref="F25">
    <cfRule type="cellIs" dxfId="1" priority="1" operator="equal">
      <formula>"Above MAV"</formula>
    </cfRule>
    <cfRule type="cellIs" dxfId="0" priority="2" operator="equal">
      <formula>"ALERT"</formula>
    </cfRule>
  </conditionalFormatting>
  <dataValidations disablePrompts="1" count="1">
    <dataValidation type="whole" allowBlank="1" showInputMessage="1" showErrorMessage="1" sqref="I3:I5" xr:uid="{00000000-0002-0000-0500-000000000000}">
      <formula1>0</formula1>
      <formula2>2</formula2>
    </dataValidation>
  </dataValidations>
  <pageMargins left="0" right="0" top="1.3779527559055118" bottom="1.3779527559055118" header="3.937007874015748E-2" footer="0"/>
  <pageSetup paperSize="9" scale="84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00000000-0002-0000-0500-000001000000}">
          <x14:formula1>
            <xm:f>Data!$A$4:$A$6</xm:f>
          </x14:formula1>
          <xm:sqref>D32:D33</xm:sqref>
        </x14:dataValidation>
        <x14:dataValidation type="list" allowBlank="1" showInputMessage="1" showErrorMessage="1" xr:uid="{00000000-0002-0000-05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500-000003000000}">
          <x14:formula1>
            <xm:f>Data!$A$50:$A$52</xm:f>
          </x14:formula1>
          <xm:sqref>B41</xm:sqref>
        </x14:dataValidation>
        <x14:dataValidation type="list" allowBlank="1" showInputMessage="1" showErrorMessage="1" xr:uid="{00000000-0002-0000-0500-000004000000}">
          <x14:formula1>
            <xm:f>Data!$A$55:$A$65</xm:f>
          </x14:formula1>
          <xm:sqref>D34:D35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126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179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7</v>
      </c>
      <c r="C13" s="10" t="s">
        <v>52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9</v>
      </c>
      <c r="C14" s="10" t="s">
        <v>54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109</v>
      </c>
      <c r="C15" s="10" t="s">
        <v>110</v>
      </c>
      <c r="D15" s="15"/>
      <c r="E15" s="15"/>
      <c r="F15" s="15"/>
      <c r="G15" s="15"/>
      <c r="H15" s="15"/>
      <c r="I15" s="15"/>
      <c r="J15" s="15"/>
      <c r="K15" s="5"/>
    </row>
    <row r="16" spans="1:11" ht="22.5" customHeight="1">
      <c r="A16" s="4"/>
      <c r="B16" s="10" t="s">
        <v>10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11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12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13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4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15</v>
      </c>
      <c r="C21" s="10" t="s">
        <v>24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16</v>
      </c>
      <c r="C22" s="10" t="s">
        <v>24</v>
      </c>
      <c r="D22" s="15"/>
      <c r="E22" s="15"/>
      <c r="F22" s="15"/>
      <c r="G22" s="15"/>
      <c r="H22" s="15"/>
      <c r="I22" s="15"/>
      <c r="J22" s="15"/>
      <c r="K22" s="5"/>
    </row>
    <row r="23" spans="1:11" ht="22.5" customHeight="1">
      <c r="A23" s="4"/>
      <c r="B23" s="10" t="s">
        <v>185</v>
      </c>
      <c r="C23" s="92" t="s">
        <v>189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18</v>
      </c>
      <c r="C24" s="10" t="s">
        <v>25</v>
      </c>
      <c r="D24" s="11"/>
      <c r="E24" s="11"/>
      <c r="F24" s="11"/>
      <c r="G24" s="11"/>
      <c r="H24" s="11"/>
      <c r="I24" s="11"/>
      <c r="J24" s="11"/>
      <c r="K24" s="5"/>
    </row>
    <row r="25" spans="1:11" ht="22.5" customHeight="1">
      <c r="A25" s="4"/>
      <c r="B25" s="10" t="s">
        <v>165</v>
      </c>
      <c r="C25" s="10" t="s">
        <v>166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19</v>
      </c>
      <c r="C26" s="10" t="s">
        <v>55</v>
      </c>
      <c r="D26" s="14"/>
      <c r="E26" s="14"/>
      <c r="F26" s="14"/>
      <c r="G26" s="14"/>
      <c r="H26" s="14"/>
      <c r="I26" s="14"/>
      <c r="J26" s="14"/>
      <c r="K26" s="5"/>
    </row>
    <row r="27" spans="1:11">
      <c r="A27" s="4"/>
      <c r="B27" s="66"/>
      <c r="C27" s="66"/>
      <c r="D27" s="68"/>
      <c r="E27" s="68"/>
      <c r="F27" s="68"/>
      <c r="G27" s="68"/>
      <c r="H27" s="68"/>
      <c r="I27" s="68"/>
      <c r="J27" s="68"/>
      <c r="K27" s="5"/>
    </row>
    <row r="28" spans="1:11">
      <c r="A28" s="4"/>
      <c r="B28" s="7" t="s">
        <v>44</v>
      </c>
      <c r="C28" s="9"/>
      <c r="D28" s="8"/>
      <c r="E28" s="8"/>
      <c r="F28" s="8"/>
      <c r="G28" s="8"/>
      <c r="H28" s="8"/>
      <c r="I28" s="8"/>
      <c r="J28" s="8"/>
      <c r="K28" s="5"/>
    </row>
    <row r="29" spans="1:11" ht="20.25" customHeight="1">
      <c r="A29" s="4"/>
      <c r="B29" s="10" t="s">
        <v>45</v>
      </c>
      <c r="C29" s="57" t="s">
        <v>183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46</v>
      </c>
      <c r="C30" s="57" t="s">
        <v>183</v>
      </c>
      <c r="D30" s="60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47</v>
      </c>
      <c r="C31" s="57" t="s">
        <v>183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48</v>
      </c>
      <c r="C32" s="57" t="s">
        <v>183</v>
      </c>
      <c r="D32" s="58"/>
      <c r="E32" s="58"/>
      <c r="F32" s="58"/>
      <c r="G32" s="58"/>
      <c r="H32" s="58"/>
      <c r="I32" s="58"/>
      <c r="J32" s="59"/>
      <c r="K32" s="5"/>
    </row>
    <row r="33" spans="1:11" ht="20.25" customHeight="1">
      <c r="A33" s="4"/>
      <c r="B33" s="10" t="s">
        <v>49</v>
      </c>
      <c r="C33" s="57" t="s">
        <v>183</v>
      </c>
      <c r="D33" s="58"/>
      <c r="E33" s="58"/>
      <c r="F33" s="58"/>
      <c r="G33" s="58"/>
      <c r="H33" s="58"/>
      <c r="I33" s="58"/>
      <c r="J33" s="59"/>
      <c r="K33" s="5"/>
    </row>
    <row r="34" spans="1:11" ht="20.25" customHeight="1">
      <c r="A34" s="4"/>
      <c r="B34" s="10" t="s">
        <v>50</v>
      </c>
      <c r="C34" s="57" t="s">
        <v>183</v>
      </c>
      <c r="D34" s="58"/>
      <c r="E34" s="58"/>
      <c r="F34" s="58"/>
      <c r="G34" s="58"/>
      <c r="H34" s="58"/>
      <c r="I34" s="58"/>
      <c r="J34" s="59"/>
      <c r="K34" s="5"/>
    </row>
    <row r="35" spans="1:11" ht="20.25" customHeight="1">
      <c r="A35" s="4"/>
      <c r="B35" s="10" t="s">
        <v>51</v>
      </c>
      <c r="C35" s="57" t="s">
        <v>183</v>
      </c>
      <c r="D35" s="58"/>
      <c r="E35" s="58"/>
      <c r="F35" s="58"/>
      <c r="G35" s="58"/>
      <c r="H35" s="58"/>
      <c r="I35" s="58"/>
      <c r="J35" s="59"/>
      <c r="K35" s="5"/>
    </row>
    <row r="36" spans="1:11">
      <c r="A36" s="4"/>
      <c r="B36" s="66"/>
      <c r="C36" s="82"/>
      <c r="D36" s="82"/>
      <c r="E36" s="82"/>
      <c r="F36" s="82"/>
      <c r="G36" s="82"/>
      <c r="H36" s="82"/>
      <c r="I36" s="82"/>
      <c r="J36" s="82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4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12"/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18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180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4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18</v>
      </c>
      <c r="C17" s="10" t="s">
        <v>25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19</v>
      </c>
      <c r="C18" s="10" t="s">
        <v>55</v>
      </c>
      <c r="D18" s="14"/>
      <c r="E18" s="14"/>
      <c r="F18" s="14"/>
      <c r="G18" s="14"/>
      <c r="H18" s="14"/>
      <c r="I18" s="14"/>
      <c r="J18" s="14"/>
      <c r="K18" s="5"/>
    </row>
    <row r="19" spans="1:11">
      <c r="A19" s="4"/>
      <c r="B19" s="66"/>
      <c r="C19" s="66"/>
      <c r="D19" s="68"/>
      <c r="E19" s="68"/>
      <c r="F19" s="68"/>
      <c r="G19" s="68"/>
      <c r="H19" s="68"/>
      <c r="I19" s="68"/>
      <c r="J19" s="68"/>
      <c r="K19" s="5"/>
    </row>
    <row r="20" spans="1:11">
      <c r="A20" s="4"/>
      <c r="B20" s="7" t="s">
        <v>44</v>
      </c>
      <c r="C20" s="9"/>
      <c r="D20" s="8"/>
      <c r="E20" s="8"/>
      <c r="F20" s="8"/>
      <c r="G20" s="8"/>
      <c r="H20" s="8"/>
      <c r="I20" s="8"/>
      <c r="J20" s="8"/>
      <c r="K20" s="5"/>
    </row>
    <row r="21" spans="1:11" ht="20.25" customHeight="1">
      <c r="A21" s="4"/>
      <c r="B21" s="10" t="s">
        <v>45</v>
      </c>
      <c r="C21" s="57" t="s">
        <v>133</v>
      </c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46</v>
      </c>
      <c r="C22" s="57" t="s">
        <v>133</v>
      </c>
      <c r="D22" s="60"/>
      <c r="E22" s="58"/>
      <c r="F22" s="58"/>
      <c r="G22" s="58"/>
      <c r="H22" s="58"/>
      <c r="I22" s="58"/>
      <c r="J22" s="59"/>
      <c r="K22" s="5"/>
    </row>
    <row r="23" spans="1:11" ht="20.25" customHeight="1">
      <c r="A23" s="4"/>
      <c r="B23" s="10" t="s">
        <v>47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48</v>
      </c>
      <c r="C24" s="57" t="s">
        <v>133</v>
      </c>
      <c r="D24" s="58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49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50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51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66"/>
      <c r="C28" s="82"/>
      <c r="D28" s="82"/>
      <c r="E28" s="82"/>
      <c r="F28" s="82"/>
      <c r="G28" s="82"/>
      <c r="H28" s="82"/>
      <c r="I28" s="82"/>
      <c r="J28" s="82"/>
      <c r="K28" s="5"/>
    </row>
    <row r="29" spans="1:11">
      <c r="A29" s="4"/>
      <c r="B29" s="4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4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12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7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20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22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 t="s">
        <v>134</v>
      </c>
      <c r="E9" s="90" t="s">
        <v>135</v>
      </c>
      <c r="F9" s="90" t="s">
        <v>22</v>
      </c>
      <c r="G9" s="90" t="s">
        <v>28</v>
      </c>
      <c r="H9" s="90" t="s">
        <v>162</v>
      </c>
      <c r="I9" s="90" t="s">
        <v>163</v>
      </c>
      <c r="J9" s="90" t="s">
        <v>164</v>
      </c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10</v>
      </c>
      <c r="C13" s="10" t="s">
        <v>24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11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4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15</v>
      </c>
      <c r="C16" s="10" t="s">
        <v>24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185</v>
      </c>
      <c r="C17" s="92" t="s">
        <v>189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18</v>
      </c>
      <c r="C18" s="10" t="s">
        <v>25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165</v>
      </c>
      <c r="C19" s="10" t="s">
        <v>166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19</v>
      </c>
      <c r="C20" s="10" t="s">
        <v>55</v>
      </c>
      <c r="D20" s="14"/>
      <c r="E20" s="14"/>
      <c r="F20" s="14"/>
      <c r="G20" s="14"/>
      <c r="H20" s="14"/>
      <c r="I20" s="14"/>
      <c r="J20" s="14"/>
      <c r="K20" s="5"/>
    </row>
    <row r="21" spans="1:11">
      <c r="A21" s="4"/>
      <c r="B21" s="66"/>
      <c r="C21" s="66"/>
      <c r="D21" s="68"/>
      <c r="E21" s="68"/>
      <c r="F21" s="68"/>
      <c r="G21" s="68"/>
      <c r="H21" s="68"/>
      <c r="I21" s="68"/>
      <c r="J21" s="68"/>
      <c r="K21" s="5"/>
    </row>
    <row r="22" spans="1:11">
      <c r="A22" s="4"/>
      <c r="B22" s="7" t="s">
        <v>44</v>
      </c>
      <c r="C22" s="9"/>
      <c r="D22" s="8"/>
      <c r="E22" s="8"/>
      <c r="F22" s="8"/>
      <c r="G22" s="8"/>
      <c r="H22" s="8"/>
      <c r="I22" s="8"/>
      <c r="J22" s="8"/>
      <c r="K22" s="5"/>
    </row>
    <row r="23" spans="1:11" ht="20.25" customHeight="1">
      <c r="A23" s="4"/>
      <c r="B23" s="10" t="s">
        <v>45</v>
      </c>
      <c r="C23" s="57" t="s">
        <v>133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46</v>
      </c>
      <c r="C24" s="57" t="s">
        <v>133</v>
      </c>
      <c r="D24" s="60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47</v>
      </c>
      <c r="C25" s="57" t="s">
        <v>133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48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49</v>
      </c>
      <c r="C27" s="57" t="s">
        <v>133</v>
      </c>
      <c r="D27" s="58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50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51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>
      <c r="A30" s="4"/>
      <c r="B30" s="66"/>
      <c r="C30" s="82"/>
      <c r="D30" s="82"/>
      <c r="E30" s="82"/>
      <c r="F30" s="82"/>
      <c r="G30" s="82"/>
      <c r="H30" s="82"/>
      <c r="I30" s="82"/>
      <c r="J30" s="82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12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11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181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/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30</v>
      </c>
      <c r="C10" s="10" t="s">
        <v>29</v>
      </c>
      <c r="D10" s="11"/>
      <c r="E10" s="11"/>
      <c r="F10" s="11"/>
      <c r="G10" s="11"/>
      <c r="H10" s="11"/>
      <c r="I10" s="11"/>
      <c r="J10" s="11"/>
      <c r="K10" s="5"/>
    </row>
    <row r="11" spans="1:11" ht="22.5" customHeight="1">
      <c r="A11" s="4"/>
      <c r="B11" s="10" t="s">
        <v>31</v>
      </c>
      <c r="C11" s="10" t="s">
        <v>29</v>
      </c>
      <c r="D11" s="11"/>
      <c r="E11" s="11"/>
      <c r="F11" s="11"/>
      <c r="G11" s="11"/>
      <c r="H11" s="11"/>
      <c r="I11" s="11"/>
      <c r="J11" s="11"/>
      <c r="K11" s="5"/>
    </row>
    <row r="12" spans="1:11" ht="22.5" customHeight="1">
      <c r="A12" s="4"/>
      <c r="B12" s="10" t="s">
        <v>32</v>
      </c>
      <c r="C12" s="10" t="s">
        <v>34</v>
      </c>
      <c r="D12" s="11"/>
      <c r="E12" s="11"/>
      <c r="F12" s="11"/>
      <c r="G12" s="11"/>
      <c r="H12" s="11"/>
      <c r="I12" s="11"/>
      <c r="J12" s="11"/>
      <c r="K12" s="5"/>
    </row>
    <row r="13" spans="1:11" ht="22.5" customHeight="1">
      <c r="A13" s="4"/>
      <c r="B13" s="10" t="s">
        <v>33</v>
      </c>
      <c r="C13" s="10" t="s">
        <v>34</v>
      </c>
      <c r="D13" s="11"/>
      <c r="E13" s="11"/>
      <c r="F13" s="11"/>
      <c r="G13" s="11"/>
      <c r="H13" s="11"/>
      <c r="I13" s="11"/>
      <c r="J13" s="11"/>
      <c r="K13" s="5"/>
    </row>
    <row r="14" spans="1:11">
      <c r="A14" s="4"/>
      <c r="B14" s="66"/>
      <c r="C14" s="66"/>
      <c r="D14" s="68"/>
      <c r="E14" s="68"/>
      <c r="F14" s="68"/>
      <c r="G14" s="68"/>
      <c r="H14" s="68"/>
      <c r="I14" s="68"/>
      <c r="J14" s="68"/>
      <c r="K14" s="5"/>
    </row>
    <row r="15" spans="1:11">
      <c r="A15" s="4"/>
      <c r="B15" s="7" t="s">
        <v>44</v>
      </c>
      <c r="C15" s="9"/>
      <c r="D15" s="8"/>
      <c r="E15" s="8"/>
      <c r="F15" s="8"/>
      <c r="G15" s="8"/>
      <c r="H15" s="8"/>
      <c r="I15" s="8"/>
      <c r="J15" s="8"/>
      <c r="K15" s="5"/>
    </row>
    <row r="16" spans="1:11" ht="20.25" customHeight="1">
      <c r="A16" s="4"/>
      <c r="B16" s="10" t="s">
        <v>45</v>
      </c>
      <c r="C16" s="57"/>
      <c r="D16" s="58"/>
      <c r="E16" s="58"/>
      <c r="F16" s="58"/>
      <c r="G16" s="58"/>
      <c r="H16" s="58"/>
      <c r="I16" s="58"/>
      <c r="J16" s="59"/>
      <c r="K16" s="5"/>
    </row>
    <row r="17" spans="1:11" ht="20.25" customHeight="1">
      <c r="A17" s="4"/>
      <c r="B17" s="10" t="s">
        <v>46</v>
      </c>
      <c r="C17" s="57"/>
      <c r="D17" s="60"/>
      <c r="E17" s="58"/>
      <c r="F17" s="58"/>
      <c r="G17" s="58"/>
      <c r="H17" s="58"/>
      <c r="I17" s="58"/>
      <c r="J17" s="59"/>
      <c r="K17" s="5"/>
    </row>
    <row r="18" spans="1:11" ht="20.25" customHeight="1">
      <c r="A18" s="4"/>
      <c r="B18" s="10" t="s">
        <v>47</v>
      </c>
      <c r="C18" s="57"/>
      <c r="D18" s="58"/>
      <c r="E18" s="58"/>
      <c r="F18" s="58"/>
      <c r="G18" s="58"/>
      <c r="H18" s="58"/>
      <c r="I18" s="58"/>
      <c r="J18" s="59"/>
      <c r="K18" s="5"/>
    </row>
    <row r="19" spans="1:11" ht="20.25" customHeight="1">
      <c r="A19" s="4"/>
      <c r="B19" s="10" t="s">
        <v>48</v>
      </c>
      <c r="C19" s="57"/>
      <c r="D19" s="58"/>
      <c r="E19" s="58"/>
      <c r="F19" s="58"/>
      <c r="G19" s="58"/>
      <c r="H19" s="58"/>
      <c r="I19" s="58"/>
      <c r="J19" s="59"/>
      <c r="K19" s="5"/>
    </row>
    <row r="20" spans="1:11" ht="20.25" customHeight="1">
      <c r="A20" s="4"/>
      <c r="B20" s="10" t="s">
        <v>49</v>
      </c>
      <c r="C20" s="57"/>
      <c r="D20" s="58"/>
      <c r="E20" s="58"/>
      <c r="F20" s="58"/>
      <c r="G20" s="58"/>
      <c r="H20" s="58"/>
      <c r="I20" s="58"/>
      <c r="J20" s="59"/>
      <c r="K20" s="5"/>
    </row>
    <row r="21" spans="1:11" ht="20.25" customHeight="1">
      <c r="A21" s="4"/>
      <c r="B21" s="10" t="s">
        <v>50</v>
      </c>
      <c r="C21" s="57"/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51</v>
      </c>
      <c r="C22" s="57"/>
      <c r="D22" s="58"/>
      <c r="E22" s="58"/>
      <c r="F22" s="58"/>
      <c r="G22" s="58"/>
      <c r="H22" s="58"/>
      <c r="I22" s="58"/>
      <c r="J22" s="59"/>
      <c r="K22" s="5"/>
    </row>
    <row r="23" spans="1:11">
      <c r="A23" s="4"/>
      <c r="B23" s="66"/>
      <c r="C23" s="82"/>
      <c r="D23" s="82"/>
      <c r="E23" s="82"/>
      <c r="F23" s="82"/>
      <c r="G23" s="82"/>
      <c r="H23" s="82"/>
      <c r="I23" s="82"/>
      <c r="J23" s="82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/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/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/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4"/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12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Data!$A$4:$A$6</xm:f>
          </x14:formula1>
          <xm:sqref>D10:J11</xm:sqref>
        </x14:dataValidation>
        <x14:dataValidation type="list" allowBlank="1" showInputMessage="1" showErrorMessage="1" xr:uid="{00000000-0002-0000-0900-000001000000}">
          <x14:formula1>
            <xm:f>Data!$A$39:$A$47</xm:f>
          </x14:formula1>
          <xm:sqref>C8 C6</xm:sqref>
        </x14:dataValidation>
        <x14:dataValidation type="list" allowBlank="1" showInputMessage="1" showErrorMessage="1" xr:uid="{00000000-0002-0000-0900-000002000000}">
          <x14:formula1>
            <xm:f>Data!$A$55:$A$65</xm:f>
          </x14:formula1>
          <xm:sqref>D12:J13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123"/>
  <sheetViews>
    <sheetView view="pageLayout" zoomScale="130" zoomScaleNormal="110" zoomScalePageLayoutView="130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93" t="s">
        <v>174</v>
      </c>
      <c r="J1" s="13" t="str">
        <f>'R-ALL'!J1</f>
        <v>Rev3.0</v>
      </c>
    </row>
    <row r="2" spans="1:11" ht="23.25">
      <c r="B2" s="2" t="s">
        <v>182</v>
      </c>
      <c r="J2" s="13"/>
    </row>
    <row r="3" spans="1:11">
      <c r="J3" s="13"/>
    </row>
    <row r="4" spans="1:11" ht="22.5" customHeight="1">
      <c r="B4" s="88" t="s">
        <v>177</v>
      </c>
      <c r="C4" s="105"/>
      <c r="D4" s="105"/>
      <c r="E4" s="105"/>
      <c r="F4" s="105"/>
      <c r="G4" s="8"/>
      <c r="H4" s="88" t="s">
        <v>154</v>
      </c>
      <c r="I4" s="105"/>
      <c r="J4" s="105"/>
    </row>
    <row r="5" spans="1:11" ht="22.5" customHeight="1">
      <c r="B5" s="88" t="s">
        <v>178</v>
      </c>
      <c r="C5" s="105"/>
      <c r="D5" s="105"/>
      <c r="E5" s="105"/>
      <c r="F5" s="105"/>
      <c r="G5" s="8"/>
      <c r="H5" s="88" t="s">
        <v>56</v>
      </c>
      <c r="I5" s="105"/>
      <c r="J5" s="105"/>
    </row>
    <row r="6" spans="1:11" ht="22.5" customHeight="1">
      <c r="B6" s="88" t="s">
        <v>136</v>
      </c>
      <c r="C6" s="106" t="s">
        <v>153</v>
      </c>
      <c r="D6" s="106"/>
      <c r="E6" s="106"/>
      <c r="F6" s="106"/>
      <c r="G6" s="8"/>
      <c r="H6" s="88" t="s">
        <v>176</v>
      </c>
      <c r="I6" s="105"/>
      <c r="J6" s="105"/>
    </row>
    <row r="7" spans="1:11">
      <c r="A7" s="77"/>
      <c r="B7" s="73"/>
      <c r="C7" s="73"/>
      <c r="D7" s="75"/>
      <c r="E7" s="74"/>
      <c r="F7" s="74"/>
      <c r="G7" s="74"/>
      <c r="H7" s="74"/>
      <c r="I7" s="74"/>
      <c r="J7" s="74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9" t="s">
        <v>1</v>
      </c>
      <c r="C9" s="90" t="s">
        <v>175</v>
      </c>
      <c r="D9" s="90"/>
      <c r="E9" s="90"/>
      <c r="F9" s="90"/>
      <c r="G9" s="90"/>
      <c r="H9" s="90"/>
      <c r="I9" s="90"/>
      <c r="J9" s="90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12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4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15</v>
      </c>
      <c r="C18" s="10" t="s">
        <v>24</v>
      </c>
      <c r="D18" s="15"/>
      <c r="E18" s="15"/>
      <c r="F18" s="15"/>
      <c r="G18" s="15"/>
      <c r="H18" s="15"/>
      <c r="I18" s="15"/>
      <c r="J18" s="15"/>
      <c r="K18" s="5"/>
    </row>
    <row r="19" spans="1:11" ht="22.5" customHeight="1">
      <c r="A19" s="4"/>
      <c r="B19" s="10" t="s">
        <v>185</v>
      </c>
      <c r="C19" s="92" t="s">
        <v>189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18</v>
      </c>
      <c r="C20" s="10" t="s">
        <v>25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165</v>
      </c>
      <c r="C21" s="10" t="s">
        <v>166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19</v>
      </c>
      <c r="C22" s="10" t="s">
        <v>55</v>
      </c>
      <c r="D22" s="14"/>
      <c r="E22" s="14"/>
      <c r="F22" s="14"/>
      <c r="G22" s="14"/>
      <c r="H22" s="14"/>
      <c r="I22" s="14"/>
      <c r="J22" s="14"/>
      <c r="K22" s="5"/>
    </row>
    <row r="23" spans="1:11" ht="22.5" customHeight="1">
      <c r="A23" s="4"/>
      <c r="B23" s="10" t="s">
        <v>20</v>
      </c>
      <c r="C23" s="10" t="s">
        <v>24</v>
      </c>
      <c r="D23" s="14"/>
      <c r="E23" s="14"/>
      <c r="F23" s="14"/>
      <c r="G23" s="14"/>
      <c r="H23" s="14"/>
      <c r="I23" s="14"/>
      <c r="J23" s="14"/>
      <c r="K23" s="5"/>
    </row>
    <row r="24" spans="1:11">
      <c r="A24" s="4"/>
      <c r="B24" s="66"/>
      <c r="C24" s="66"/>
      <c r="D24" s="68"/>
      <c r="E24" s="68"/>
      <c r="F24" s="68"/>
      <c r="G24" s="68"/>
      <c r="H24" s="68"/>
      <c r="I24" s="68"/>
      <c r="J24" s="68"/>
      <c r="K24" s="5"/>
    </row>
    <row r="25" spans="1:11">
      <c r="A25" s="4"/>
      <c r="B25" s="7" t="s">
        <v>44</v>
      </c>
      <c r="C25" s="9"/>
      <c r="D25" s="8"/>
      <c r="E25" s="8"/>
      <c r="F25" s="8"/>
      <c r="G25" s="8"/>
      <c r="H25" s="8"/>
      <c r="I25" s="8"/>
      <c r="J25" s="8"/>
      <c r="K25" s="5"/>
    </row>
    <row r="26" spans="1:11" ht="20.25" customHeight="1">
      <c r="A26" s="4"/>
      <c r="B26" s="10" t="s">
        <v>45</v>
      </c>
      <c r="C26" s="57" t="s">
        <v>133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46</v>
      </c>
      <c r="C27" s="57" t="s">
        <v>133</v>
      </c>
      <c r="D27" s="60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47</v>
      </c>
      <c r="C28" s="57" t="s">
        <v>133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48</v>
      </c>
      <c r="C29" s="57" t="s">
        <v>133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49</v>
      </c>
      <c r="C30" s="57" t="s">
        <v>133</v>
      </c>
      <c r="D30" s="58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50</v>
      </c>
      <c r="C31" s="57" t="s">
        <v>133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51</v>
      </c>
      <c r="C32" s="57" t="s">
        <v>133</v>
      </c>
      <c r="D32" s="58"/>
      <c r="E32" s="58"/>
      <c r="F32" s="58"/>
      <c r="G32" s="58"/>
      <c r="H32" s="58"/>
      <c r="I32" s="58"/>
      <c r="J32" s="59"/>
      <c r="K32" s="5"/>
    </row>
    <row r="33" spans="1:11">
      <c r="A33" s="4"/>
      <c r="B33" s="66"/>
      <c r="C33" s="82"/>
      <c r="D33" s="82"/>
      <c r="E33" s="82"/>
      <c r="F33" s="82"/>
      <c r="G33" s="82"/>
      <c r="H33" s="82"/>
      <c r="I33" s="82"/>
      <c r="J33" s="82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2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136"/>
  <sheetViews>
    <sheetView view="pageLayout" zoomScale="130" zoomScaleNormal="110" zoomScalePageLayoutView="130" workbookViewId="0">
      <selection activeCell="C3" sqref="C3:F3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174</v>
      </c>
      <c r="J1" s="13" t="str">
        <f>'R-ALL'!J1</f>
        <v>Rev3.0</v>
      </c>
    </row>
    <row r="2" spans="1:11">
      <c r="J2" s="13"/>
    </row>
    <row r="3" spans="1:11" ht="22.5" customHeight="1">
      <c r="B3" s="88" t="s">
        <v>177</v>
      </c>
      <c r="C3" s="105"/>
      <c r="D3" s="105"/>
      <c r="E3" s="105"/>
      <c r="F3" s="105"/>
      <c r="G3" s="8"/>
      <c r="H3" s="88" t="s">
        <v>154</v>
      </c>
      <c r="I3" s="105"/>
      <c r="J3" s="105"/>
    </row>
    <row r="4" spans="1:11" ht="22.5" customHeight="1">
      <c r="B4" s="88" t="s">
        <v>178</v>
      </c>
      <c r="C4" s="105"/>
      <c r="D4" s="105"/>
      <c r="E4" s="105"/>
      <c r="F4" s="105"/>
      <c r="G4" s="8"/>
      <c r="H4" s="88" t="s">
        <v>56</v>
      </c>
      <c r="I4" s="105"/>
      <c r="J4" s="105"/>
    </row>
    <row r="5" spans="1:11" ht="22.5" customHeight="1">
      <c r="B5" s="88" t="s">
        <v>136</v>
      </c>
      <c r="C5" s="106"/>
      <c r="D5" s="106"/>
      <c r="E5" s="106"/>
      <c r="F5" s="106"/>
      <c r="G5" s="8"/>
      <c r="H5" s="88" t="s">
        <v>176</v>
      </c>
      <c r="I5" s="105"/>
      <c r="J5" s="105"/>
    </row>
    <row r="6" spans="1:11">
      <c r="A6" s="77"/>
      <c r="B6" s="73"/>
      <c r="C6" s="73"/>
      <c r="D6" s="75"/>
      <c r="E6" s="74"/>
      <c r="F6" s="74"/>
      <c r="G6" s="74"/>
      <c r="H6" s="74"/>
      <c r="I6" s="74"/>
      <c r="J6" s="74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 ht="22.5" customHeight="1">
      <c r="A8" s="4"/>
      <c r="B8" s="89" t="s">
        <v>1</v>
      </c>
      <c r="C8" s="90" t="s">
        <v>175</v>
      </c>
      <c r="D8" s="90"/>
      <c r="E8" s="90"/>
      <c r="F8" s="90"/>
      <c r="G8" s="90"/>
      <c r="H8" s="90"/>
      <c r="I8" s="90"/>
      <c r="J8" s="90"/>
      <c r="K8" s="5"/>
    </row>
    <row r="9" spans="1:11" ht="22.5" customHeight="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 ht="22.5" customHeight="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 ht="22.5" customHeight="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8</v>
      </c>
      <c r="C13" s="10" t="s">
        <v>52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14</v>
      </c>
      <c r="C14" s="10" t="s">
        <v>53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17</v>
      </c>
      <c r="C15" s="11" t="s">
        <v>23</v>
      </c>
      <c r="D15" s="14"/>
      <c r="E15" s="14"/>
      <c r="F15" s="14"/>
      <c r="G15" s="14"/>
      <c r="H15" s="14"/>
      <c r="I15" s="14"/>
      <c r="J15" s="14"/>
      <c r="K15" s="5"/>
    </row>
    <row r="16" spans="1:11" ht="22.5" customHeight="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109</v>
      </c>
      <c r="C17" s="10" t="s">
        <v>110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 ht="22.5" customHeight="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 ht="22.5" customHeight="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 ht="22.5" customHeight="1">
      <c r="A25" s="4"/>
      <c r="B25" s="10" t="s">
        <v>185</v>
      </c>
      <c r="C25" s="10" t="s">
        <v>186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185</v>
      </c>
      <c r="C26" s="10" t="s">
        <v>187</v>
      </c>
      <c r="D26" s="15"/>
      <c r="E26" s="15"/>
      <c r="F26" s="15"/>
      <c r="G26" s="15"/>
      <c r="H26" s="15"/>
      <c r="I26" s="15"/>
      <c r="J26" s="15"/>
      <c r="K26" s="5"/>
    </row>
    <row r="27" spans="1:11" ht="22.5" customHeight="1">
      <c r="A27" s="4"/>
      <c r="B27" s="10" t="s">
        <v>18</v>
      </c>
      <c r="C27" s="10" t="s">
        <v>25</v>
      </c>
      <c r="D27" s="11"/>
      <c r="E27" s="11"/>
      <c r="F27" s="11"/>
      <c r="G27" s="11"/>
      <c r="H27" s="11"/>
      <c r="I27" s="11"/>
      <c r="J27" s="11"/>
      <c r="K27" s="5"/>
    </row>
    <row r="28" spans="1:11" ht="22.5" customHeight="1">
      <c r="A28" s="4"/>
      <c r="B28" s="10" t="s">
        <v>165</v>
      </c>
      <c r="C28" s="10" t="s">
        <v>166</v>
      </c>
      <c r="D28" s="15"/>
      <c r="E28" s="15"/>
      <c r="F28" s="15"/>
      <c r="G28" s="15"/>
      <c r="H28" s="15"/>
      <c r="I28" s="15"/>
      <c r="J28" s="15"/>
      <c r="K28" s="5"/>
    </row>
    <row r="29" spans="1:11" ht="22.5" customHeight="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 ht="22.5" customHeight="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 ht="22.5" customHeight="1">
      <c r="A31" s="4"/>
      <c r="B31" s="10" t="s">
        <v>26</v>
      </c>
      <c r="C31" s="10" t="s">
        <v>24</v>
      </c>
      <c r="D31" s="86"/>
      <c r="E31" s="86"/>
      <c r="F31" s="86"/>
      <c r="G31" s="86"/>
      <c r="H31" s="86"/>
      <c r="I31" s="86"/>
      <c r="J31" s="86"/>
      <c r="K31" s="5"/>
    </row>
    <row r="32" spans="1:11" ht="22.5" customHeight="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 ht="22.5" customHeight="1">
      <c r="A33" s="4"/>
      <c r="B33" s="10" t="s">
        <v>30</v>
      </c>
      <c r="C33" s="10" t="s">
        <v>29</v>
      </c>
      <c r="D33" s="11"/>
      <c r="E33" s="11"/>
      <c r="F33" s="11"/>
      <c r="G33" s="11"/>
      <c r="H33" s="11"/>
      <c r="I33" s="11"/>
      <c r="J33" s="11"/>
      <c r="K33" s="5"/>
    </row>
    <row r="34" spans="1:11" ht="22.5" customHeight="1">
      <c r="A34" s="4"/>
      <c r="B34" s="10" t="s">
        <v>31</v>
      </c>
      <c r="C34" s="10" t="s">
        <v>29</v>
      </c>
      <c r="D34" s="11"/>
      <c r="E34" s="11"/>
      <c r="F34" s="11"/>
      <c r="G34" s="11"/>
      <c r="H34" s="11"/>
      <c r="I34" s="11"/>
      <c r="J34" s="11"/>
      <c r="K34" s="5"/>
    </row>
    <row r="35" spans="1:11" ht="22.5" customHeight="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 ht="22.5" customHeight="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6"/>
      <c r="C37" s="66"/>
      <c r="D37" s="68"/>
      <c r="E37" s="68"/>
      <c r="F37" s="68"/>
      <c r="G37" s="68"/>
      <c r="H37" s="68"/>
      <c r="I37" s="68"/>
      <c r="J37" s="68"/>
      <c r="K37" s="5"/>
    </row>
    <row r="38" spans="1:11">
      <c r="A38" s="4"/>
      <c r="B38" s="7" t="s">
        <v>44</v>
      </c>
      <c r="C38" s="9"/>
      <c r="D38" s="8"/>
      <c r="E38" s="8"/>
      <c r="F38" s="8"/>
      <c r="G38" s="8"/>
      <c r="H38" s="8"/>
      <c r="I38" s="8"/>
      <c r="J38" s="8"/>
      <c r="K38" s="5"/>
    </row>
    <row r="39" spans="1:11" ht="20.25" customHeight="1">
      <c r="A39" s="4"/>
      <c r="B39" s="10" t="s">
        <v>45</v>
      </c>
      <c r="C39" s="57" t="s">
        <v>183</v>
      </c>
      <c r="D39" s="58"/>
      <c r="E39" s="58"/>
      <c r="F39" s="58"/>
      <c r="G39" s="58"/>
      <c r="H39" s="58"/>
      <c r="I39" s="58"/>
      <c r="J39" s="59"/>
      <c r="K39" s="5"/>
    </row>
    <row r="40" spans="1:11" ht="20.25" customHeight="1">
      <c r="A40" s="4"/>
      <c r="B40" s="10" t="s">
        <v>46</v>
      </c>
      <c r="C40" s="57" t="s">
        <v>183</v>
      </c>
      <c r="D40" s="60"/>
      <c r="E40" s="58"/>
      <c r="F40" s="58"/>
      <c r="G40" s="58"/>
      <c r="H40" s="58"/>
      <c r="I40" s="58"/>
      <c r="J40" s="59"/>
      <c r="K40" s="5"/>
    </row>
    <row r="41" spans="1:11" ht="20.25" customHeight="1">
      <c r="A41" s="4"/>
      <c r="B41" s="10" t="s">
        <v>47</v>
      </c>
      <c r="C41" s="57" t="s">
        <v>183</v>
      </c>
      <c r="D41" s="58"/>
      <c r="E41" s="58"/>
      <c r="F41" s="58"/>
      <c r="G41" s="58"/>
      <c r="H41" s="58"/>
      <c r="I41" s="58"/>
      <c r="J41" s="59"/>
      <c r="K41" s="5"/>
    </row>
    <row r="42" spans="1:11" ht="20.25" customHeight="1">
      <c r="A42" s="4"/>
      <c r="B42" s="10" t="s">
        <v>48</v>
      </c>
      <c r="C42" s="57" t="s">
        <v>183</v>
      </c>
      <c r="D42" s="58"/>
      <c r="E42" s="58"/>
      <c r="F42" s="58"/>
      <c r="G42" s="58"/>
      <c r="H42" s="58"/>
      <c r="I42" s="58"/>
      <c r="J42" s="59"/>
      <c r="K42" s="5"/>
    </row>
    <row r="43" spans="1:11" ht="20.25" customHeight="1">
      <c r="A43" s="4"/>
      <c r="B43" s="10" t="s">
        <v>49</v>
      </c>
      <c r="C43" s="57" t="s">
        <v>183</v>
      </c>
      <c r="D43" s="58"/>
      <c r="E43" s="58"/>
      <c r="F43" s="58"/>
      <c r="G43" s="58"/>
      <c r="H43" s="58"/>
      <c r="I43" s="58"/>
      <c r="J43" s="59"/>
      <c r="K43" s="5"/>
    </row>
    <row r="44" spans="1:11" ht="20.25" customHeight="1">
      <c r="A44" s="4"/>
      <c r="B44" s="10" t="s">
        <v>50</v>
      </c>
      <c r="C44" s="57" t="s">
        <v>183</v>
      </c>
      <c r="D44" s="58"/>
      <c r="E44" s="58"/>
      <c r="F44" s="58"/>
      <c r="G44" s="58"/>
      <c r="H44" s="58"/>
      <c r="I44" s="58"/>
      <c r="J44" s="59"/>
      <c r="K44" s="5"/>
    </row>
    <row r="45" spans="1:11" ht="20.25" customHeight="1">
      <c r="A45" s="4"/>
      <c r="B45" s="10" t="s">
        <v>51</v>
      </c>
      <c r="C45" s="57" t="s">
        <v>183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66"/>
      <c r="C46" s="82"/>
      <c r="D46" s="82"/>
      <c r="E46" s="82"/>
      <c r="F46" s="82"/>
      <c r="G46" s="82"/>
      <c r="H46" s="82"/>
      <c r="I46" s="82"/>
      <c r="J46" s="82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/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/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mergeCells count="6">
    <mergeCell ref="I3:J3"/>
    <mergeCell ref="I4:J4"/>
    <mergeCell ref="I5:J5"/>
    <mergeCell ref="C3:F3"/>
    <mergeCell ref="C4:F4"/>
    <mergeCell ref="C5:F5"/>
  </mergeCells>
  <pageMargins left="0.25" right="0.25" top="0.28758012820512818" bottom="0.75" header="0.3" footer="0.3"/>
  <pageSetup paperSize="9" scale="83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B00-000000000000}">
          <x14:formula1>
            <xm:f>Data!$A$55:$A$65</xm:f>
          </x14:formula1>
          <xm:sqref>D35:J36</xm:sqref>
        </x14:dataValidation>
        <x14:dataValidation type="list" allowBlank="1" showInputMessage="1" showErrorMessage="1" xr:uid="{00000000-0002-0000-0B00-000001000000}">
          <x14:formula1>
            <xm:f>Data!$A$39:$A$47</xm:f>
          </x14:formula1>
          <xm:sqref>C7 C5</xm:sqref>
        </x14:dataValidation>
        <x14:dataValidation type="list" allowBlank="1" showInputMessage="1" showErrorMessage="1" xr:uid="{00000000-0002-0000-0B00-000002000000}">
          <x14:formula1>
            <xm:f>Data!$A$4:$A$6</xm:f>
          </x14:formula1>
          <xm:sqref>D33:J34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"/>
  <dimension ref="A1:I66"/>
  <sheetViews>
    <sheetView workbookViewId="0">
      <selection activeCell="G5" sqref="G5"/>
    </sheetView>
  </sheetViews>
  <sheetFormatPr defaultRowHeight="15"/>
  <cols>
    <col min="7" max="7" width="6.140625" customWidth="1"/>
    <col min="8" max="8" width="6.5703125" customWidth="1"/>
    <col min="9" max="9" width="9.140625" style="6"/>
  </cols>
  <sheetData>
    <row r="1" spans="1:9">
      <c r="A1" t="s">
        <v>21</v>
      </c>
    </row>
    <row r="2" spans="1:9">
      <c r="E2" t="s">
        <v>191</v>
      </c>
    </row>
    <row r="3" spans="1:9">
      <c r="A3" t="s">
        <v>35</v>
      </c>
    </row>
    <row r="4" spans="1:9">
      <c r="A4" s="6" t="s">
        <v>23</v>
      </c>
      <c r="F4" s="6"/>
      <c r="H4" s="6"/>
    </row>
    <row r="5" spans="1:9">
      <c r="A5" s="6" t="s">
        <v>36</v>
      </c>
      <c r="F5" s="6"/>
      <c r="H5" s="6"/>
    </row>
    <row r="6" spans="1:9">
      <c r="A6" s="6" t="s">
        <v>39</v>
      </c>
      <c r="F6" s="6"/>
      <c r="H6" s="6"/>
    </row>
    <row r="7" spans="1:9">
      <c r="H7" s="6"/>
    </row>
    <row r="9" spans="1:9">
      <c r="H9" s="6"/>
    </row>
    <row r="10" spans="1:9" s="36" customFormat="1">
      <c r="H10" s="37"/>
      <c r="I10" s="37"/>
    </row>
    <row r="11" spans="1:9">
      <c r="A11" t="s">
        <v>37</v>
      </c>
      <c r="C11" s="6"/>
      <c r="H11" s="6"/>
    </row>
    <row r="12" spans="1:9">
      <c r="A12">
        <v>0.01</v>
      </c>
      <c r="B12" s="6" t="s">
        <v>40</v>
      </c>
      <c r="C12" s="6"/>
      <c r="D12" t="s">
        <v>10</v>
      </c>
      <c r="G12" s="16"/>
      <c r="H12" s="6"/>
    </row>
    <row r="13" spans="1:9">
      <c r="B13" s="6"/>
      <c r="C13" s="6"/>
      <c r="D13" t="s">
        <v>11</v>
      </c>
      <c r="G13" s="16"/>
      <c r="H13" s="6"/>
    </row>
    <row r="14" spans="1:9">
      <c r="B14" s="6"/>
      <c r="C14" s="6"/>
      <c r="D14" t="s">
        <v>12</v>
      </c>
    </row>
    <row r="15" spans="1:9">
      <c r="B15" s="6"/>
      <c r="C15" s="6"/>
      <c r="D15" t="s">
        <v>13</v>
      </c>
      <c r="H15" s="6"/>
    </row>
    <row r="16" spans="1:9">
      <c r="C16" s="6"/>
      <c r="H16" s="6"/>
    </row>
    <row r="17" spans="1:8">
      <c r="A17">
        <v>0.05</v>
      </c>
      <c r="B17" s="6" t="s">
        <v>41</v>
      </c>
      <c r="C17" s="6"/>
      <c r="D17" t="s">
        <v>18</v>
      </c>
      <c r="H17" s="6"/>
    </row>
    <row r="18" spans="1:8">
      <c r="B18" s="6"/>
      <c r="C18" s="6"/>
    </row>
    <row r="19" spans="1:8">
      <c r="A19" s="16">
        <v>0.1</v>
      </c>
      <c r="B19" s="6" t="s">
        <v>42</v>
      </c>
      <c r="C19" s="6"/>
      <c r="D19" t="s">
        <v>27</v>
      </c>
      <c r="H19" s="6"/>
    </row>
    <row r="20" spans="1:8">
      <c r="A20" s="16"/>
      <c r="B20" s="6"/>
      <c r="C20" s="6"/>
      <c r="D20" t="s">
        <v>20</v>
      </c>
      <c r="H20" s="6"/>
    </row>
    <row r="21" spans="1:8">
      <c r="C21" s="6"/>
    </row>
    <row r="22" spans="1:8">
      <c r="A22">
        <v>1</v>
      </c>
      <c r="B22" s="6" t="s">
        <v>39</v>
      </c>
      <c r="C22" s="6"/>
      <c r="D22" t="s">
        <v>9</v>
      </c>
      <c r="H22" s="6"/>
    </row>
    <row r="23" spans="1:8">
      <c r="B23" s="6"/>
      <c r="C23" s="6"/>
      <c r="D23" t="s">
        <v>15</v>
      </c>
      <c r="H23" s="6"/>
    </row>
    <row r="24" spans="1:8">
      <c r="B24" s="6"/>
      <c r="C24" s="6"/>
      <c r="D24" t="s">
        <v>16</v>
      </c>
      <c r="H24" s="6"/>
    </row>
    <row r="25" spans="1:8">
      <c r="C25" s="6"/>
      <c r="H25" s="6"/>
    </row>
    <row r="26" spans="1:8">
      <c r="A26">
        <v>1.1000000000000001</v>
      </c>
      <c r="B26" s="6" t="s">
        <v>43</v>
      </c>
      <c r="C26" s="6"/>
      <c r="D26" t="s">
        <v>32</v>
      </c>
      <c r="H26" s="6"/>
    </row>
    <row r="27" spans="1:8">
      <c r="B27" s="6"/>
      <c r="C27" s="6"/>
      <c r="D27" t="s">
        <v>33</v>
      </c>
      <c r="H27" s="6"/>
    </row>
    <row r="28" spans="1:8">
      <c r="C28" s="6"/>
      <c r="H28" s="6"/>
    </row>
    <row r="29" spans="1:8">
      <c r="A29">
        <v>5</v>
      </c>
      <c r="B29" s="6" t="s">
        <v>38</v>
      </c>
      <c r="C29" s="6"/>
      <c r="D29" t="s">
        <v>5</v>
      </c>
      <c r="H29" s="6"/>
    </row>
    <row r="30" spans="1:8">
      <c r="B30" s="6"/>
      <c r="C30" s="6"/>
      <c r="D30" t="s">
        <v>6</v>
      </c>
      <c r="H30" s="6"/>
    </row>
    <row r="31" spans="1:8">
      <c r="B31" s="6"/>
      <c r="C31" s="6"/>
      <c r="D31" t="s">
        <v>7</v>
      </c>
      <c r="H31" s="6"/>
    </row>
    <row r="32" spans="1:8">
      <c r="B32" s="6"/>
      <c r="C32" s="6"/>
      <c r="D32" t="s">
        <v>8</v>
      </c>
      <c r="H32" s="6"/>
    </row>
    <row r="33" spans="1:9">
      <c r="B33" s="6"/>
      <c r="C33" s="6"/>
      <c r="D33" t="s">
        <v>14</v>
      </c>
      <c r="H33" s="6"/>
    </row>
    <row r="34" spans="1:9">
      <c r="B34" s="6"/>
      <c r="C34" s="6"/>
      <c r="D34" t="s">
        <v>4</v>
      </c>
    </row>
    <row r="35" spans="1:9">
      <c r="B35" s="6"/>
      <c r="C35" s="6"/>
      <c r="D35" t="s">
        <v>19</v>
      </c>
    </row>
    <row r="36" spans="1:9" s="36" customFormat="1">
      <c r="I36" s="37"/>
    </row>
    <row r="38" spans="1:9">
      <c r="A38" t="s">
        <v>136</v>
      </c>
    </row>
    <row r="39" spans="1:9">
      <c r="A39" t="s">
        <v>137</v>
      </c>
    </row>
    <row r="40" spans="1:9">
      <c r="A40" t="s">
        <v>138</v>
      </c>
    </row>
    <row r="41" spans="1:9">
      <c r="A41" t="s">
        <v>139</v>
      </c>
    </row>
    <row r="42" spans="1:9">
      <c r="A42" t="s">
        <v>141</v>
      </c>
    </row>
    <row r="43" spans="1:9">
      <c r="A43" t="s">
        <v>142</v>
      </c>
    </row>
    <row r="44" spans="1:9">
      <c r="A44" t="s">
        <v>143</v>
      </c>
    </row>
    <row r="45" spans="1:9">
      <c r="A45" t="s">
        <v>144</v>
      </c>
    </row>
    <row r="46" spans="1:9" s="51" customFormat="1">
      <c r="A46" s="51" t="s">
        <v>153</v>
      </c>
      <c r="I46" s="6"/>
    </row>
    <row r="47" spans="1:9">
      <c r="A47" t="s">
        <v>140</v>
      </c>
    </row>
    <row r="49" spans="1:9" s="51" customFormat="1">
      <c r="A49" s="51" t="s">
        <v>150</v>
      </c>
      <c r="I49" s="6"/>
    </row>
    <row r="50" spans="1:9" s="51" customFormat="1">
      <c r="A50" s="56" t="s">
        <v>149</v>
      </c>
      <c r="I50" s="6"/>
    </row>
    <row r="51" spans="1:9">
      <c r="A51" s="56" t="s">
        <v>147</v>
      </c>
    </row>
    <row r="52" spans="1:9">
      <c r="A52" s="64" t="s">
        <v>148</v>
      </c>
    </row>
    <row r="54" spans="1:9">
      <c r="A54" t="s">
        <v>171</v>
      </c>
      <c r="B54" t="s">
        <v>173</v>
      </c>
    </row>
    <row r="55" spans="1:9">
      <c r="A55" s="87" t="s">
        <v>43</v>
      </c>
      <c r="B55">
        <v>0</v>
      </c>
    </row>
    <row r="56" spans="1:9">
      <c r="A56">
        <v>1.1000000000000001</v>
      </c>
      <c r="B56">
        <v>1</v>
      </c>
    </row>
    <row r="57" spans="1:9">
      <c r="A57">
        <v>2.2000000000000002</v>
      </c>
      <c r="B57">
        <v>2</v>
      </c>
    </row>
    <row r="58" spans="1:9">
      <c r="A58">
        <v>3.6</v>
      </c>
      <c r="B58" s="51">
        <v>3</v>
      </c>
    </row>
    <row r="59" spans="1:9">
      <c r="A59">
        <v>5.0999999999999996</v>
      </c>
      <c r="B59" s="51">
        <v>4</v>
      </c>
    </row>
    <row r="60" spans="1:9">
      <c r="A60">
        <v>6.9</v>
      </c>
      <c r="B60" s="51">
        <v>5</v>
      </c>
    </row>
    <row r="61" spans="1:9">
      <c r="A61">
        <v>9.1999999999999993</v>
      </c>
      <c r="B61" s="51">
        <v>6</v>
      </c>
    </row>
    <row r="62" spans="1:9">
      <c r="A62">
        <v>12</v>
      </c>
      <c r="B62" s="51">
        <v>7</v>
      </c>
    </row>
    <row r="63" spans="1:9">
      <c r="A63">
        <v>16</v>
      </c>
      <c r="B63" s="51">
        <v>8</v>
      </c>
    </row>
    <row r="64" spans="1:9">
      <c r="A64">
        <v>23</v>
      </c>
      <c r="B64" s="51">
        <v>9</v>
      </c>
    </row>
    <row r="65" spans="1:2">
      <c r="A65" s="87" t="s">
        <v>172</v>
      </c>
      <c r="B65" s="51">
        <v>10</v>
      </c>
    </row>
    <row r="66" spans="1:2">
      <c r="B66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E152"/>
  <sheetViews>
    <sheetView topLeftCell="A10" workbookViewId="0">
      <selection activeCell="F143" sqref="F143"/>
    </sheetView>
  </sheetViews>
  <sheetFormatPr defaultRowHeight="15"/>
  <cols>
    <col min="1" max="16384" width="9.140625" style="38"/>
  </cols>
  <sheetData>
    <row r="1" spans="2:5">
      <c r="B1" s="38" t="s">
        <v>111</v>
      </c>
    </row>
    <row r="2" spans="2:5">
      <c r="B2" s="22" t="s">
        <v>74</v>
      </c>
    </row>
    <row r="3" spans="2:5">
      <c r="C3" s="41">
        <v>1</v>
      </c>
      <c r="D3" s="23" t="s">
        <v>75</v>
      </c>
      <c r="E3" s="17"/>
    </row>
    <row r="4" spans="2:5">
      <c r="C4" s="19">
        <v>5.5</v>
      </c>
      <c r="D4" s="23" t="s">
        <v>75</v>
      </c>
      <c r="E4" s="17"/>
    </row>
    <row r="5" spans="2:5">
      <c r="B5" s="22"/>
      <c r="C5" s="41">
        <v>5.7</v>
      </c>
      <c r="D5" s="23" t="s">
        <v>80</v>
      </c>
      <c r="E5" s="17"/>
    </row>
    <row r="6" spans="2:5">
      <c r="B6" s="22"/>
      <c r="C6" s="21">
        <v>7</v>
      </c>
      <c r="D6" s="39" t="s">
        <v>82</v>
      </c>
      <c r="E6" s="17"/>
    </row>
    <row r="7" spans="2:5">
      <c r="B7" s="22"/>
      <c r="C7" s="21">
        <v>8.1</v>
      </c>
      <c r="D7" s="39" t="s">
        <v>86</v>
      </c>
      <c r="E7" s="17"/>
    </row>
    <row r="8" spans="2:5">
      <c r="B8" s="22" t="s">
        <v>88</v>
      </c>
      <c r="C8" s="21"/>
      <c r="D8" s="23"/>
      <c r="E8" s="17"/>
    </row>
    <row r="9" spans="2:5">
      <c r="C9" s="21" t="s">
        <v>73</v>
      </c>
      <c r="D9" s="39" t="s">
        <v>77</v>
      </c>
      <c r="E9" s="17"/>
    </row>
    <row r="10" spans="2:5">
      <c r="B10" s="22"/>
      <c r="C10" s="19">
        <v>10</v>
      </c>
      <c r="D10" s="23" t="s">
        <v>81</v>
      </c>
      <c r="E10" s="17"/>
    </row>
    <row r="11" spans="2:5">
      <c r="B11" s="22"/>
      <c r="C11" s="25">
        <v>99</v>
      </c>
      <c r="D11" s="39" t="s">
        <v>81</v>
      </c>
      <c r="E11" s="17"/>
    </row>
    <row r="12" spans="2:5">
      <c r="B12" s="22"/>
      <c r="C12" s="25">
        <v>100</v>
      </c>
      <c r="D12" s="23" t="s">
        <v>83</v>
      </c>
      <c r="E12" s="17"/>
    </row>
    <row r="13" spans="2:5">
      <c r="B13" s="22"/>
      <c r="C13" s="25">
        <v>299</v>
      </c>
      <c r="D13" s="39" t="s">
        <v>83</v>
      </c>
      <c r="E13" s="17"/>
    </row>
    <row r="14" spans="2:5">
      <c r="B14" s="22"/>
      <c r="C14" s="25">
        <v>300</v>
      </c>
      <c r="D14" s="23" t="s">
        <v>87</v>
      </c>
      <c r="E14" s="17"/>
    </row>
    <row r="15" spans="2:5">
      <c r="B15" s="22"/>
      <c r="C15" s="25">
        <v>499</v>
      </c>
      <c r="D15" s="39" t="s">
        <v>87</v>
      </c>
      <c r="E15" s="17"/>
    </row>
    <row r="16" spans="2:5">
      <c r="B16" s="22"/>
      <c r="C16" s="25">
        <v>999</v>
      </c>
      <c r="D16" s="24" t="s">
        <v>91</v>
      </c>
      <c r="E16" s="17"/>
    </row>
    <row r="17" spans="2:5">
      <c r="B17" s="22" t="s">
        <v>94</v>
      </c>
      <c r="C17" s="21"/>
      <c r="D17" s="23"/>
      <c r="E17" s="17"/>
    </row>
    <row r="18" spans="2:5">
      <c r="C18" s="20" t="s">
        <v>38</v>
      </c>
      <c r="D18" s="24" t="s">
        <v>77</v>
      </c>
      <c r="E18" s="17"/>
    </row>
    <row r="19" spans="2:5">
      <c r="B19" s="22"/>
      <c r="C19" s="19">
        <v>5</v>
      </c>
      <c r="D19" s="23" t="s">
        <v>81</v>
      </c>
      <c r="E19" s="17"/>
    </row>
    <row r="20" spans="2:5">
      <c r="B20" s="22"/>
      <c r="C20" s="20">
        <v>49</v>
      </c>
      <c r="D20" s="24" t="s">
        <v>81</v>
      </c>
      <c r="E20" s="17"/>
    </row>
    <row r="21" spans="2:5">
      <c r="B21" s="22"/>
      <c r="C21" s="19">
        <v>50</v>
      </c>
      <c r="D21" s="23" t="s">
        <v>83</v>
      </c>
      <c r="E21" s="17"/>
    </row>
    <row r="22" spans="2:5">
      <c r="B22" s="22"/>
      <c r="C22" s="20">
        <v>149</v>
      </c>
      <c r="D22" s="24" t="s">
        <v>83</v>
      </c>
      <c r="E22" s="17"/>
    </row>
    <row r="23" spans="2:5">
      <c r="B23" s="22"/>
      <c r="C23" s="19">
        <v>150</v>
      </c>
      <c r="D23" s="23" t="s">
        <v>87</v>
      </c>
      <c r="E23" s="17"/>
    </row>
    <row r="24" spans="2:5">
      <c r="B24" s="26"/>
      <c r="C24" s="20">
        <v>299</v>
      </c>
      <c r="D24" s="24" t="s">
        <v>87</v>
      </c>
      <c r="E24" s="17"/>
    </row>
    <row r="25" spans="2:5">
      <c r="B25" s="26"/>
      <c r="C25" s="20">
        <v>300</v>
      </c>
      <c r="D25" s="24" t="s">
        <v>91</v>
      </c>
      <c r="E25" s="17"/>
    </row>
    <row r="26" spans="2:5">
      <c r="B26" s="22" t="s">
        <v>100</v>
      </c>
      <c r="C26" s="19"/>
      <c r="D26" s="23"/>
      <c r="E26" s="17"/>
    </row>
    <row r="27" spans="2:5">
      <c r="C27" s="20" t="s">
        <v>38</v>
      </c>
      <c r="D27" s="24" t="s">
        <v>77</v>
      </c>
      <c r="E27" s="17"/>
    </row>
    <row r="28" spans="2:5">
      <c r="B28" s="26"/>
      <c r="C28" s="19">
        <v>5</v>
      </c>
      <c r="D28" s="23" t="s">
        <v>102</v>
      </c>
      <c r="E28" s="17"/>
    </row>
    <row r="29" spans="2:5">
      <c r="B29" s="26"/>
      <c r="C29" s="20">
        <v>20</v>
      </c>
      <c r="D29" s="24" t="s">
        <v>190</v>
      </c>
      <c r="E29" s="17"/>
    </row>
    <row r="30" spans="2:5">
      <c r="B30" s="22"/>
      <c r="C30" s="19">
        <v>60</v>
      </c>
      <c r="D30" s="23" t="s">
        <v>83</v>
      </c>
      <c r="E30" s="34"/>
    </row>
    <row r="31" spans="2:5">
      <c r="B31" s="22"/>
      <c r="C31" s="19">
        <v>120</v>
      </c>
      <c r="D31" s="23" t="s">
        <v>107</v>
      </c>
      <c r="E31" s="34"/>
    </row>
    <row r="32" spans="2:5">
      <c r="B32" s="22"/>
      <c r="C32" s="20">
        <v>180</v>
      </c>
      <c r="D32" s="24" t="s">
        <v>108</v>
      </c>
      <c r="E32" s="35"/>
    </row>
    <row r="33" spans="2:5">
      <c r="B33" s="22"/>
      <c r="C33" s="20">
        <v>300</v>
      </c>
      <c r="D33" s="24" t="s">
        <v>91</v>
      </c>
      <c r="E33" s="35"/>
    </row>
    <row r="34" spans="2:5">
      <c r="B34" s="22" t="s">
        <v>76</v>
      </c>
    </row>
    <row r="35" spans="2:5">
      <c r="C35" s="20" t="s">
        <v>38</v>
      </c>
      <c r="D35" s="24" t="s">
        <v>77</v>
      </c>
      <c r="E35" s="18"/>
    </row>
    <row r="36" spans="2:5">
      <c r="B36" s="22"/>
      <c r="C36" s="19">
        <v>5</v>
      </c>
      <c r="D36" s="23" t="s">
        <v>102</v>
      </c>
      <c r="E36" s="18"/>
    </row>
    <row r="37" spans="2:5">
      <c r="B37" s="22"/>
      <c r="C37" s="20">
        <v>20</v>
      </c>
      <c r="D37" s="24" t="s">
        <v>190</v>
      </c>
      <c r="E37" s="18"/>
    </row>
    <row r="38" spans="2:5">
      <c r="B38" s="22"/>
      <c r="C38" s="19">
        <v>60</v>
      </c>
      <c r="D38" s="23" t="s">
        <v>83</v>
      </c>
      <c r="E38" s="18"/>
    </row>
    <row r="39" spans="2:5">
      <c r="B39" s="22"/>
      <c r="C39" s="19">
        <v>120</v>
      </c>
      <c r="D39" s="23" t="s">
        <v>107</v>
      </c>
      <c r="E39" s="18"/>
    </row>
    <row r="40" spans="2:5">
      <c r="B40" s="22"/>
      <c r="C40" s="20">
        <v>180</v>
      </c>
      <c r="D40" s="24" t="s">
        <v>108</v>
      </c>
      <c r="E40" s="18"/>
    </row>
    <row r="41" spans="2:5">
      <c r="B41" s="22"/>
      <c r="C41" s="20">
        <v>300</v>
      </c>
      <c r="D41" s="24" t="s">
        <v>91</v>
      </c>
      <c r="E41" s="17"/>
    </row>
    <row r="42" spans="2:5">
      <c r="B42" s="22" t="s">
        <v>93</v>
      </c>
      <c r="C42" s="19"/>
      <c r="D42" s="23"/>
      <c r="E42" s="18"/>
    </row>
    <row r="43" spans="2:5">
      <c r="B43" s="22"/>
      <c r="C43" s="20" t="s">
        <v>38</v>
      </c>
      <c r="D43" s="24" t="s">
        <v>168</v>
      </c>
      <c r="E43" s="18"/>
    </row>
    <row r="44" spans="2:5">
      <c r="C44" s="20">
        <v>5</v>
      </c>
      <c r="D44" s="24" t="s">
        <v>81</v>
      </c>
      <c r="E44" s="17"/>
    </row>
    <row r="45" spans="2:5">
      <c r="C45" s="20">
        <v>15</v>
      </c>
      <c r="D45" s="24" t="s">
        <v>81</v>
      </c>
      <c r="E45" s="17"/>
    </row>
    <row r="46" spans="2:5">
      <c r="C46" s="20">
        <v>16</v>
      </c>
      <c r="D46" s="24" t="s">
        <v>83</v>
      </c>
      <c r="E46" s="17"/>
    </row>
    <row r="47" spans="2:5">
      <c r="B47" s="22"/>
      <c r="C47" s="19">
        <v>49</v>
      </c>
      <c r="D47" s="24" t="s">
        <v>83</v>
      </c>
      <c r="E47" s="18"/>
    </row>
    <row r="48" spans="2:5">
      <c r="B48" s="22"/>
      <c r="C48" s="19">
        <v>50</v>
      </c>
      <c r="D48" s="24" t="s">
        <v>84</v>
      </c>
      <c r="E48" s="18"/>
    </row>
    <row r="49" spans="2:5">
      <c r="B49" s="22"/>
      <c r="C49" s="20">
        <v>89</v>
      </c>
      <c r="D49" s="24" t="s">
        <v>84</v>
      </c>
      <c r="E49" s="18"/>
    </row>
    <row r="50" spans="2:5">
      <c r="B50" s="26"/>
      <c r="C50" s="20">
        <v>90</v>
      </c>
      <c r="D50" s="24" t="s">
        <v>87</v>
      </c>
      <c r="E50" s="18"/>
    </row>
    <row r="51" spans="2:5">
      <c r="B51" s="22" t="s">
        <v>95</v>
      </c>
      <c r="C51" s="19"/>
      <c r="D51" s="23"/>
      <c r="E51" s="29"/>
    </row>
    <row r="52" spans="2:5">
      <c r="C52" s="20" t="s">
        <v>40</v>
      </c>
      <c r="D52" s="24" t="s">
        <v>168</v>
      </c>
      <c r="E52" s="18"/>
    </row>
    <row r="53" spans="2:5">
      <c r="B53" s="22"/>
      <c r="C53" s="19">
        <v>0.01</v>
      </c>
      <c r="D53" s="24" t="s">
        <v>81</v>
      </c>
      <c r="E53" s="18"/>
    </row>
    <row r="54" spans="2:5">
      <c r="B54" s="22"/>
      <c r="C54" s="20">
        <v>0.1</v>
      </c>
      <c r="D54" s="24" t="s">
        <v>83</v>
      </c>
      <c r="E54" s="18"/>
    </row>
    <row r="55" spans="2:5">
      <c r="B55" s="22"/>
      <c r="C55" s="20">
        <v>0.2</v>
      </c>
      <c r="D55" s="24" t="s">
        <v>84</v>
      </c>
      <c r="E55" s="18"/>
    </row>
    <row r="56" spans="2:5">
      <c r="B56" s="22"/>
      <c r="C56" s="20">
        <v>1</v>
      </c>
      <c r="D56" s="24" t="s">
        <v>87</v>
      </c>
      <c r="E56" s="18"/>
    </row>
    <row r="57" spans="2:5">
      <c r="B57" s="26"/>
      <c r="C57" s="20">
        <v>5</v>
      </c>
      <c r="D57" s="24" t="s">
        <v>89</v>
      </c>
      <c r="E57" s="18"/>
    </row>
    <row r="58" spans="2:5">
      <c r="B58" s="22"/>
      <c r="C58" s="20">
        <v>10</v>
      </c>
      <c r="D58" s="24" t="s">
        <v>91</v>
      </c>
      <c r="E58" s="18"/>
    </row>
    <row r="59" spans="2:5">
      <c r="B59" s="22"/>
      <c r="C59" s="20">
        <v>12.1</v>
      </c>
      <c r="D59" s="24" t="s">
        <v>91</v>
      </c>
      <c r="E59" s="18"/>
    </row>
    <row r="60" spans="2:5">
      <c r="B60" s="22" t="s">
        <v>105</v>
      </c>
      <c r="C60" s="19"/>
      <c r="D60" s="23"/>
      <c r="E60" s="29"/>
    </row>
    <row r="61" spans="2:5">
      <c r="C61" s="19" t="s">
        <v>40</v>
      </c>
      <c r="D61" s="24" t="s">
        <v>168</v>
      </c>
      <c r="E61" s="34"/>
    </row>
    <row r="62" spans="2:5">
      <c r="B62" s="22"/>
      <c r="C62" s="20">
        <v>0.01</v>
      </c>
      <c r="D62" s="24" t="s">
        <v>81</v>
      </c>
      <c r="E62" s="34"/>
    </row>
    <row r="63" spans="2:5">
      <c r="B63" s="22"/>
      <c r="C63" s="19">
        <v>0.04</v>
      </c>
      <c r="D63" s="24" t="s">
        <v>87</v>
      </c>
      <c r="E63" s="34"/>
    </row>
    <row r="64" spans="2:5">
      <c r="B64" s="22"/>
      <c r="C64" s="19">
        <v>0.1</v>
      </c>
      <c r="D64" s="24" t="s">
        <v>89</v>
      </c>
      <c r="E64" s="34"/>
    </row>
    <row r="65" spans="2:5">
      <c r="B65" s="26"/>
      <c r="C65" s="20">
        <v>0.4</v>
      </c>
      <c r="D65" s="24" t="s">
        <v>117</v>
      </c>
      <c r="E65" s="34"/>
    </row>
    <row r="66" spans="2:5">
      <c r="B66" s="22" t="s">
        <v>78</v>
      </c>
    </row>
    <row r="67" spans="2:5">
      <c r="C67" s="20" t="s">
        <v>40</v>
      </c>
      <c r="D67" s="24" t="s">
        <v>168</v>
      </c>
    </row>
    <row r="68" spans="2:5">
      <c r="B68" s="28"/>
      <c r="C68" s="20">
        <v>0.01</v>
      </c>
      <c r="D68" s="24" t="s">
        <v>81</v>
      </c>
    </row>
    <row r="69" spans="2:5">
      <c r="B69" s="28"/>
      <c r="C69" s="20">
        <v>0.09</v>
      </c>
      <c r="D69" s="24" t="s">
        <v>81</v>
      </c>
    </row>
    <row r="70" spans="2:5">
      <c r="B70" s="28"/>
      <c r="C70" s="20">
        <v>0.1</v>
      </c>
      <c r="D70" s="24" t="s">
        <v>84</v>
      </c>
    </row>
    <row r="71" spans="2:5">
      <c r="B71" s="22"/>
      <c r="C71" s="20">
        <v>0.2</v>
      </c>
      <c r="D71" s="24" t="s">
        <v>87</v>
      </c>
    </row>
    <row r="72" spans="2:5">
      <c r="B72" s="28"/>
      <c r="C72" s="20">
        <v>0.3</v>
      </c>
      <c r="D72" s="24" t="s">
        <v>89</v>
      </c>
    </row>
    <row r="73" spans="2:5">
      <c r="B73" s="40" t="s">
        <v>90</v>
      </c>
      <c r="C73" s="20"/>
      <c r="D73" s="24"/>
    </row>
    <row r="74" spans="2:5">
      <c r="C74" s="20" t="s">
        <v>40</v>
      </c>
      <c r="D74" s="24" t="s">
        <v>168</v>
      </c>
    </row>
    <row r="75" spans="2:5">
      <c r="B75" s="40"/>
      <c r="C75" s="20">
        <v>0.01</v>
      </c>
      <c r="D75" s="24" t="s">
        <v>81</v>
      </c>
    </row>
    <row r="76" spans="2:5">
      <c r="B76" s="40"/>
      <c r="C76" s="20">
        <v>0.2</v>
      </c>
      <c r="D76" s="24" t="s">
        <v>85</v>
      </c>
    </row>
    <row r="77" spans="2:5">
      <c r="B77" s="40"/>
      <c r="C77" s="20">
        <v>1</v>
      </c>
      <c r="D77" s="24" t="s">
        <v>87</v>
      </c>
    </row>
    <row r="78" spans="2:5">
      <c r="B78" s="40"/>
      <c r="C78" s="20">
        <v>2</v>
      </c>
      <c r="D78" s="24" t="s">
        <v>117</v>
      </c>
    </row>
    <row r="79" spans="2:5">
      <c r="B79" s="28" t="s">
        <v>119</v>
      </c>
      <c r="C79" s="20"/>
      <c r="D79" s="24"/>
    </row>
    <row r="80" spans="2:5">
      <c r="C80" s="20" t="s">
        <v>39</v>
      </c>
      <c r="D80" s="24" t="s">
        <v>77</v>
      </c>
    </row>
    <row r="81" spans="2:4">
      <c r="B81" s="28"/>
      <c r="C81" s="20">
        <v>1</v>
      </c>
      <c r="D81" s="24" t="s">
        <v>81</v>
      </c>
    </row>
    <row r="82" spans="2:4">
      <c r="B82" s="28"/>
      <c r="C82" s="20">
        <v>10</v>
      </c>
      <c r="D82" s="24" t="s">
        <v>81</v>
      </c>
    </row>
    <row r="83" spans="2:4">
      <c r="B83" s="28"/>
      <c r="C83" s="20">
        <v>50</v>
      </c>
      <c r="D83" s="24" t="s">
        <v>83</v>
      </c>
    </row>
    <row r="84" spans="2:4">
      <c r="B84" s="28"/>
      <c r="C84" s="20">
        <v>150</v>
      </c>
      <c r="D84" s="24" t="s">
        <v>84</v>
      </c>
    </row>
    <row r="85" spans="2:4">
      <c r="B85" s="28"/>
      <c r="C85" s="20">
        <v>200</v>
      </c>
      <c r="D85" s="24" t="s">
        <v>87</v>
      </c>
    </row>
    <row r="86" spans="2:4">
      <c r="B86" s="28"/>
      <c r="C86" s="20">
        <v>350</v>
      </c>
      <c r="D86" s="24" t="s">
        <v>89</v>
      </c>
    </row>
    <row r="87" spans="2:4">
      <c r="B87" s="28"/>
      <c r="C87" s="20">
        <v>500</v>
      </c>
      <c r="D87" s="24" t="s">
        <v>91</v>
      </c>
    </row>
    <row r="88" spans="2:4">
      <c r="B88" s="28" t="s">
        <v>79</v>
      </c>
    </row>
    <row r="89" spans="2:4">
      <c r="C89" s="20" t="s">
        <v>39</v>
      </c>
      <c r="D89" s="24" t="s">
        <v>168</v>
      </c>
    </row>
    <row r="90" spans="2:4">
      <c r="B90" s="28"/>
      <c r="C90" s="20">
        <v>1</v>
      </c>
      <c r="D90" s="24" t="s">
        <v>81</v>
      </c>
    </row>
    <row r="91" spans="2:4">
      <c r="B91" s="28"/>
      <c r="C91" s="20">
        <v>9</v>
      </c>
      <c r="D91" s="24" t="s">
        <v>81</v>
      </c>
    </row>
    <row r="92" spans="2:4">
      <c r="B92" s="28"/>
      <c r="C92" s="20">
        <v>10</v>
      </c>
      <c r="D92" s="24" t="s">
        <v>85</v>
      </c>
    </row>
    <row r="93" spans="2:4">
      <c r="B93" s="40"/>
      <c r="C93" s="20">
        <v>20</v>
      </c>
      <c r="D93" s="24" t="s">
        <v>84</v>
      </c>
    </row>
    <row r="94" spans="2:4">
      <c r="B94" s="40"/>
      <c r="C94" s="20">
        <v>30</v>
      </c>
      <c r="D94" s="24" t="s">
        <v>87</v>
      </c>
    </row>
    <row r="95" spans="2:4">
      <c r="B95" s="40"/>
      <c r="C95" s="20">
        <v>40</v>
      </c>
      <c r="D95" s="24" t="s">
        <v>89</v>
      </c>
    </row>
    <row r="96" spans="2:4">
      <c r="B96" s="40"/>
      <c r="C96" s="20">
        <v>50</v>
      </c>
      <c r="D96" s="24" t="s">
        <v>117</v>
      </c>
    </row>
    <row r="97" spans="2:4">
      <c r="B97" s="30" t="s">
        <v>92</v>
      </c>
      <c r="C97" s="27"/>
      <c r="D97" s="31"/>
    </row>
    <row r="98" spans="2:4">
      <c r="C98" s="20" t="s">
        <v>39</v>
      </c>
      <c r="D98" s="32" t="s">
        <v>77</v>
      </c>
    </row>
    <row r="99" spans="2:4">
      <c r="B99" s="30"/>
      <c r="C99" s="27">
        <v>1</v>
      </c>
      <c r="D99" s="31" t="s">
        <v>81</v>
      </c>
    </row>
    <row r="100" spans="2:4">
      <c r="B100" s="30"/>
      <c r="C100" s="20">
        <v>9</v>
      </c>
      <c r="D100" s="32" t="s">
        <v>81</v>
      </c>
    </row>
    <row r="101" spans="2:4">
      <c r="B101" s="30"/>
      <c r="C101" s="27">
        <v>10</v>
      </c>
      <c r="D101" s="32" t="s">
        <v>84</v>
      </c>
    </row>
    <row r="102" spans="2:4">
      <c r="B102" s="30"/>
      <c r="C102" s="20">
        <v>40</v>
      </c>
      <c r="D102" s="32" t="s">
        <v>87</v>
      </c>
    </row>
    <row r="103" spans="2:4">
      <c r="B103" s="30"/>
      <c r="C103" s="20">
        <v>50</v>
      </c>
      <c r="D103" s="32" t="s">
        <v>89</v>
      </c>
    </row>
    <row r="104" spans="2:4">
      <c r="B104" s="30" t="s">
        <v>96</v>
      </c>
      <c r="C104" s="27"/>
      <c r="D104" s="31"/>
    </row>
    <row r="105" spans="2:4">
      <c r="B105" s="30"/>
      <c r="C105" s="27">
        <v>-10</v>
      </c>
      <c r="D105" s="31" t="s">
        <v>97</v>
      </c>
    </row>
    <row r="106" spans="2:4">
      <c r="B106" s="30"/>
      <c r="C106" s="27">
        <v>-2</v>
      </c>
      <c r="D106" s="32" t="s">
        <v>114</v>
      </c>
    </row>
    <row r="107" spans="2:4">
      <c r="C107" s="20">
        <v>-1</v>
      </c>
      <c r="D107" s="32" t="s">
        <v>98</v>
      </c>
    </row>
    <row r="108" spans="2:4">
      <c r="B108" s="30"/>
      <c r="C108" s="33">
        <v>1</v>
      </c>
      <c r="D108" s="32" t="s">
        <v>99</v>
      </c>
    </row>
    <row r="109" spans="2:4">
      <c r="B109" s="30"/>
      <c r="C109" s="20">
        <v>2</v>
      </c>
      <c r="D109" s="32" t="s">
        <v>99</v>
      </c>
    </row>
    <row r="110" spans="2:4">
      <c r="B110" s="30"/>
      <c r="C110" s="20"/>
      <c r="D110" s="32"/>
    </row>
    <row r="111" spans="2:4">
      <c r="B111" s="30" t="s">
        <v>121</v>
      </c>
      <c r="C111" s="27" t="s">
        <v>36</v>
      </c>
      <c r="D111" s="31" t="s">
        <v>123</v>
      </c>
    </row>
    <row r="112" spans="2:4">
      <c r="C112" s="27" t="s">
        <v>39</v>
      </c>
      <c r="D112" s="31" t="s">
        <v>120</v>
      </c>
    </row>
    <row r="113" spans="2:4">
      <c r="B113" s="30" t="s">
        <v>122</v>
      </c>
      <c r="C113" s="27" t="s">
        <v>36</v>
      </c>
      <c r="D113" s="31" t="s">
        <v>124</v>
      </c>
    </row>
    <row r="114" spans="2:4">
      <c r="C114" s="27" t="s">
        <v>39</v>
      </c>
      <c r="D114" s="31" t="s">
        <v>120</v>
      </c>
    </row>
    <row r="115" spans="2:4">
      <c r="B115" s="30" t="s">
        <v>125</v>
      </c>
      <c r="C115" s="27" t="s">
        <v>43</v>
      </c>
      <c r="D115" s="31" t="s">
        <v>120</v>
      </c>
    </row>
    <row r="116" spans="2:4">
      <c r="B116" s="30"/>
      <c r="C116" s="27" t="s">
        <v>172</v>
      </c>
      <c r="D116" s="31" t="s">
        <v>123</v>
      </c>
    </row>
    <row r="117" spans="2:4">
      <c r="B117" s="30"/>
      <c r="C117" s="27">
        <v>1.1000000000000001</v>
      </c>
      <c r="D117" s="31" t="s">
        <v>123</v>
      </c>
    </row>
    <row r="118" spans="2:4">
      <c r="C118" s="27">
        <v>24</v>
      </c>
      <c r="D118" s="31" t="s">
        <v>123</v>
      </c>
    </row>
    <row r="119" spans="2:4">
      <c r="B119" s="30" t="s">
        <v>126</v>
      </c>
      <c r="C119" s="27" t="s">
        <v>43</v>
      </c>
      <c r="D119" s="31" t="s">
        <v>120</v>
      </c>
    </row>
    <row r="120" spans="2:4">
      <c r="B120" s="30"/>
      <c r="C120" s="27" t="s">
        <v>172</v>
      </c>
      <c r="D120" s="31" t="s">
        <v>124</v>
      </c>
    </row>
    <row r="121" spans="2:4">
      <c r="B121" s="30"/>
      <c r="C121" s="27">
        <v>1.1000000000000001</v>
      </c>
      <c r="D121" s="31" t="s">
        <v>124</v>
      </c>
    </row>
    <row r="122" spans="2:4">
      <c r="C122" s="27">
        <v>24</v>
      </c>
      <c r="D122" s="31" t="s">
        <v>124</v>
      </c>
    </row>
    <row r="123" spans="2:4">
      <c r="B123" s="28" t="s">
        <v>18</v>
      </c>
    </row>
    <row r="124" spans="2:4">
      <c r="C124" s="20" t="s">
        <v>41</v>
      </c>
      <c r="D124" s="24" t="s">
        <v>127</v>
      </c>
    </row>
    <row r="125" spans="2:4">
      <c r="B125" s="28"/>
      <c r="C125" s="20">
        <v>0.05</v>
      </c>
      <c r="D125" s="24" t="s">
        <v>127</v>
      </c>
    </row>
    <row r="126" spans="2:4">
      <c r="B126" s="28"/>
      <c r="C126" s="20">
        <v>0.3</v>
      </c>
      <c r="D126" s="24" t="s">
        <v>81</v>
      </c>
    </row>
    <row r="127" spans="2:4">
      <c r="B127" s="28"/>
      <c r="C127" s="20">
        <v>1</v>
      </c>
      <c r="D127" s="24" t="s">
        <v>85</v>
      </c>
    </row>
    <row r="128" spans="2:4">
      <c r="B128" s="40"/>
      <c r="C128" s="20">
        <v>2.5</v>
      </c>
      <c r="D128" s="24" t="s">
        <v>84</v>
      </c>
    </row>
    <row r="129" spans="2:4">
      <c r="B129" s="40"/>
      <c r="C129" s="20">
        <v>5</v>
      </c>
      <c r="D129" s="24" t="s">
        <v>87</v>
      </c>
    </row>
    <row r="130" spans="2:4">
      <c r="B130" s="40"/>
      <c r="C130" s="20">
        <v>20</v>
      </c>
      <c r="D130" s="24" t="s">
        <v>89</v>
      </c>
    </row>
    <row r="131" spans="2:4">
      <c r="B131" s="40"/>
      <c r="C131" s="20">
        <v>40</v>
      </c>
      <c r="D131" s="24" t="s">
        <v>91</v>
      </c>
    </row>
    <row r="132" spans="2:4">
      <c r="B132" s="28" t="s">
        <v>128</v>
      </c>
    </row>
    <row r="133" spans="2:4">
      <c r="C133" s="20" t="s">
        <v>38</v>
      </c>
      <c r="D133" s="24" t="s">
        <v>170</v>
      </c>
    </row>
    <row r="134" spans="2:4">
      <c r="B134" s="28"/>
      <c r="C134" s="20">
        <v>5</v>
      </c>
      <c r="D134" s="24" t="s">
        <v>170</v>
      </c>
    </row>
    <row r="135" spans="2:4">
      <c r="B135" s="28"/>
      <c r="C135" s="20">
        <v>75</v>
      </c>
      <c r="D135" s="24" t="s">
        <v>169</v>
      </c>
    </row>
    <row r="136" spans="2:4">
      <c r="B136" s="28"/>
      <c r="C136" s="20">
        <v>80</v>
      </c>
      <c r="D136" s="24" t="s">
        <v>161</v>
      </c>
    </row>
    <row r="137" spans="2:4">
      <c r="B137" s="28"/>
      <c r="C137" s="20">
        <v>85</v>
      </c>
      <c r="D137" s="24" t="s">
        <v>83</v>
      </c>
    </row>
    <row r="138" spans="2:4">
      <c r="B138" s="40"/>
      <c r="C138" s="20">
        <v>90</v>
      </c>
      <c r="D138" s="24" t="s">
        <v>159</v>
      </c>
    </row>
    <row r="139" spans="2:4">
      <c r="B139" s="40"/>
      <c r="C139" s="20">
        <v>95</v>
      </c>
      <c r="D139" s="24" t="s">
        <v>160</v>
      </c>
    </row>
    <row r="140" spans="2:4">
      <c r="B140" s="28" t="s">
        <v>129</v>
      </c>
    </row>
    <row r="141" spans="2:4">
      <c r="C141" s="20" t="s">
        <v>40</v>
      </c>
      <c r="D141" s="24" t="s">
        <v>168</v>
      </c>
    </row>
    <row r="142" spans="2:4">
      <c r="B142" s="28"/>
      <c r="C142" s="20">
        <v>0.01</v>
      </c>
      <c r="D142" s="24" t="s">
        <v>127</v>
      </c>
    </row>
    <row r="143" spans="2:4">
      <c r="B143" s="28"/>
      <c r="C143" s="20">
        <v>0.2</v>
      </c>
      <c r="D143" s="24" t="s">
        <v>81</v>
      </c>
    </row>
    <row r="144" spans="2:4">
      <c r="B144" s="28"/>
      <c r="C144" s="20">
        <v>0.6</v>
      </c>
      <c r="D144" s="24" t="s">
        <v>120</v>
      </c>
    </row>
    <row r="145" spans="2:4">
      <c r="B145" s="40"/>
      <c r="C145" s="20">
        <v>1.1000000000000001</v>
      </c>
      <c r="D145" s="24" t="s">
        <v>87</v>
      </c>
    </row>
    <row r="146" spans="2:4">
      <c r="B146" s="40"/>
      <c r="C146" s="20">
        <v>2</v>
      </c>
      <c r="D146" s="24" t="s">
        <v>89</v>
      </c>
    </row>
    <row r="147" spans="2:4">
      <c r="C147" s="20">
        <v>5</v>
      </c>
      <c r="D147" s="24" t="s">
        <v>117</v>
      </c>
    </row>
    <row r="148" spans="2:4">
      <c r="B148" s="28" t="s">
        <v>165</v>
      </c>
    </row>
    <row r="149" spans="2:4">
      <c r="C149" s="20" t="s">
        <v>38</v>
      </c>
      <c r="D149" s="24" t="s">
        <v>127</v>
      </c>
    </row>
    <row r="150" spans="2:4">
      <c r="B150" s="28"/>
      <c r="C150" s="20">
        <v>5</v>
      </c>
      <c r="D150" s="24" t="s">
        <v>81</v>
      </c>
    </row>
    <row r="151" spans="2:4">
      <c r="B151" s="28"/>
      <c r="C151" s="20">
        <v>30</v>
      </c>
      <c r="D151" s="24" t="s">
        <v>83</v>
      </c>
    </row>
    <row r="152" spans="2:4">
      <c r="B152" s="28"/>
      <c r="C152" s="20">
        <v>50</v>
      </c>
      <c r="D152" s="24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0"/>
  <sheetViews>
    <sheetView workbookViewId="0">
      <selection activeCell="N34" sqref="N34"/>
    </sheetView>
  </sheetViews>
  <sheetFormatPr defaultRowHeight="15"/>
  <sheetData>
    <row r="1" spans="1:13" ht="15.75" thickBot="1">
      <c r="A1" s="80">
        <v>1</v>
      </c>
      <c r="B1" s="43"/>
      <c r="C1" s="43"/>
      <c r="D1" s="43"/>
      <c r="F1" s="51"/>
      <c r="G1" s="51" t="s">
        <v>103</v>
      </c>
      <c r="H1" s="51" t="s">
        <v>104</v>
      </c>
      <c r="I1" s="51"/>
      <c r="J1" s="51"/>
      <c r="K1" s="51"/>
      <c r="L1" s="51" t="s">
        <v>106</v>
      </c>
      <c r="M1" s="51"/>
    </row>
    <row r="2" spans="1:13" ht="16.5" thickBot="1">
      <c r="A2" s="43"/>
      <c r="B2" s="46" t="s">
        <v>112</v>
      </c>
      <c r="C2" s="46" t="s">
        <v>113</v>
      </c>
      <c r="D2" s="43"/>
      <c r="F2" s="53">
        <v>5</v>
      </c>
      <c r="G2" s="51">
        <v>0.3</v>
      </c>
      <c r="H2" s="52">
        <v>5</v>
      </c>
      <c r="I2" s="52">
        <v>0.7</v>
      </c>
      <c r="J2" s="51"/>
      <c r="K2" s="51"/>
      <c r="L2" s="51">
        <v>-3</v>
      </c>
      <c r="M2" s="51" t="s">
        <v>114</v>
      </c>
    </row>
    <row r="3" spans="1:13">
      <c r="A3" s="42" t="s">
        <v>101</v>
      </c>
      <c r="B3" s="49">
        <f>'R-ALL'!D8</f>
        <v>0</v>
      </c>
      <c r="C3" s="47"/>
      <c r="D3" s="43"/>
      <c r="F3" s="53">
        <v>7.8571428571428577</v>
      </c>
      <c r="G3" s="51">
        <v>0.4</v>
      </c>
      <c r="H3" s="52">
        <v>7.8571428571428577</v>
      </c>
      <c r="I3" s="52">
        <v>0.8</v>
      </c>
      <c r="J3" s="51"/>
      <c r="K3" s="51"/>
      <c r="L3" s="51">
        <v>-0.6</v>
      </c>
      <c r="M3" s="51" t="s">
        <v>114</v>
      </c>
    </row>
    <row r="4" spans="1:13">
      <c r="A4" s="42" t="s">
        <v>6</v>
      </c>
      <c r="B4" s="49">
        <f>'R-ALL'!D10</f>
        <v>0</v>
      </c>
      <c r="C4" s="45" t="e">
        <f>VLOOKUP(B4,F2:G25,2)</f>
        <v>#N/A</v>
      </c>
      <c r="D4" s="43"/>
      <c r="F4" s="53">
        <v>10.714285714285715</v>
      </c>
      <c r="G4" s="51">
        <v>0.5</v>
      </c>
      <c r="H4" s="52">
        <v>10.714285714285715</v>
      </c>
      <c r="I4" s="52">
        <v>0.9</v>
      </c>
      <c r="J4" s="51"/>
      <c r="K4" s="51"/>
      <c r="L4" s="51">
        <v>-0.5</v>
      </c>
      <c r="M4" s="51" t="s">
        <v>115</v>
      </c>
    </row>
    <row r="5" spans="1:13" ht="15.75" thickBot="1">
      <c r="A5" s="44" t="s">
        <v>5</v>
      </c>
      <c r="B5" s="50">
        <f>'R-ALL'!D9</f>
        <v>0</v>
      </c>
      <c r="C5" s="54" t="e">
        <f>VLOOKUP(B5,H2:I25,2)</f>
        <v>#N/A</v>
      </c>
      <c r="D5" s="43"/>
      <c r="F5" s="53">
        <v>13.571428571428573</v>
      </c>
      <c r="G5" s="51">
        <v>0.6</v>
      </c>
      <c r="H5" s="52">
        <v>13.571428571428573</v>
      </c>
      <c r="I5" s="52">
        <v>1</v>
      </c>
      <c r="J5" s="51"/>
      <c r="K5" s="51"/>
      <c r="L5" s="51">
        <v>0.5</v>
      </c>
      <c r="M5" s="51" t="s">
        <v>115</v>
      </c>
    </row>
    <row r="6" spans="1:13" ht="18.75">
      <c r="A6" s="48" t="s">
        <v>106</v>
      </c>
      <c r="B6" s="48" t="e">
        <f>+B3+0.5+C4+C5-12.1</f>
        <v>#N/A</v>
      </c>
      <c r="C6" s="43"/>
      <c r="D6" s="43"/>
      <c r="F6" s="53">
        <v>16.428571428571431</v>
      </c>
      <c r="G6" s="51">
        <v>0.7</v>
      </c>
      <c r="H6" s="52">
        <v>16.428571428571431</v>
      </c>
      <c r="I6" s="52">
        <v>1.1000000000000001</v>
      </c>
      <c r="J6" s="51"/>
      <c r="K6" s="51"/>
      <c r="L6" s="51">
        <v>0.6</v>
      </c>
      <c r="M6" s="51" t="s">
        <v>116</v>
      </c>
    </row>
    <row r="7" spans="1:13">
      <c r="A7" s="43"/>
      <c r="B7" s="54" t="e">
        <f>VLOOKUP(B6,L2:M6,2)</f>
        <v>#N/A</v>
      </c>
      <c r="C7" s="43"/>
      <c r="D7" s="43"/>
      <c r="F7" s="53">
        <v>19.285714285714288</v>
      </c>
      <c r="G7" s="51">
        <v>0.8</v>
      </c>
      <c r="H7" s="52">
        <v>19.285714285714288</v>
      </c>
      <c r="I7" s="52">
        <v>1.2</v>
      </c>
      <c r="J7" s="51"/>
      <c r="K7" s="51"/>
      <c r="L7" s="51"/>
      <c r="M7" s="51"/>
    </row>
    <row r="8" spans="1:13">
      <c r="A8" s="43"/>
      <c r="B8" s="43"/>
      <c r="C8" s="43"/>
      <c r="D8" s="43"/>
      <c r="F8" s="53">
        <v>22.142857142857146</v>
      </c>
      <c r="G8" s="51">
        <v>0.9</v>
      </c>
      <c r="H8" s="52">
        <v>22.142857142857146</v>
      </c>
      <c r="I8" s="52">
        <v>1.3</v>
      </c>
      <c r="J8" s="51"/>
      <c r="K8" s="51"/>
      <c r="L8" s="51"/>
      <c r="M8" s="51"/>
    </row>
    <row r="9" spans="1:13" ht="15.75" thickBot="1">
      <c r="A9" s="80"/>
      <c r="B9" s="43"/>
      <c r="C9" s="43"/>
      <c r="D9" s="43"/>
      <c r="F9" s="53">
        <v>25</v>
      </c>
      <c r="G9" s="51">
        <v>1</v>
      </c>
      <c r="H9" s="52">
        <v>25</v>
      </c>
      <c r="I9" s="52">
        <v>1.4</v>
      </c>
      <c r="J9" s="51"/>
      <c r="K9" s="51"/>
      <c r="L9" s="51"/>
      <c r="M9" s="51"/>
    </row>
    <row r="10" spans="1:13" ht="16.5" thickBot="1">
      <c r="A10" s="43"/>
      <c r="B10" s="46"/>
      <c r="C10" s="46"/>
      <c r="D10" s="43"/>
      <c r="F10" s="53">
        <v>33.333333333333336</v>
      </c>
      <c r="G10" s="51">
        <v>1.1000000000000001</v>
      </c>
      <c r="H10" s="52">
        <v>33.33</v>
      </c>
      <c r="I10" s="52">
        <v>1.5</v>
      </c>
      <c r="J10" s="51"/>
      <c r="K10" s="51"/>
      <c r="L10" s="51"/>
      <c r="M10" s="51"/>
    </row>
    <row r="11" spans="1:13">
      <c r="A11" s="51"/>
      <c r="B11" s="49"/>
      <c r="C11" s="47"/>
      <c r="D11" s="43"/>
      <c r="F11" s="53">
        <v>41.666666666666671</v>
      </c>
      <c r="G11" s="51">
        <v>1.2</v>
      </c>
      <c r="H11" s="52">
        <v>41.66</v>
      </c>
      <c r="I11" s="52">
        <v>1.6</v>
      </c>
      <c r="J11" s="51"/>
      <c r="K11" s="51"/>
      <c r="L11" s="51"/>
      <c r="M11" s="51"/>
    </row>
    <row r="12" spans="1:13">
      <c r="A12" s="51"/>
      <c r="B12" s="49"/>
      <c r="C12" s="54"/>
      <c r="D12" s="43"/>
      <c r="F12" s="53">
        <v>50</v>
      </c>
      <c r="G12" s="51">
        <v>1.3</v>
      </c>
      <c r="H12" s="52">
        <v>50</v>
      </c>
      <c r="I12" s="52">
        <v>1.7</v>
      </c>
      <c r="J12" s="51"/>
      <c r="K12" s="51"/>
      <c r="L12" s="51"/>
      <c r="M12" s="51"/>
    </row>
    <row r="13" spans="1:13" ht="15.75" thickBot="1">
      <c r="A13" s="44"/>
      <c r="B13" s="50"/>
      <c r="C13" s="54"/>
      <c r="D13" s="43"/>
      <c r="F13" s="53">
        <v>62.5</v>
      </c>
      <c r="G13" s="51">
        <v>1.4</v>
      </c>
      <c r="H13" s="52">
        <v>62.5</v>
      </c>
      <c r="I13" s="52">
        <v>1.8</v>
      </c>
      <c r="J13" s="51"/>
      <c r="K13" s="51"/>
      <c r="L13" s="51"/>
      <c r="M13" s="51"/>
    </row>
    <row r="14" spans="1:13" ht="18.75">
      <c r="A14" s="48"/>
      <c r="B14" s="48"/>
      <c r="C14" s="43"/>
      <c r="D14" s="43"/>
      <c r="F14" s="53">
        <v>75</v>
      </c>
      <c r="G14" s="51">
        <v>1.5</v>
      </c>
      <c r="H14" s="52">
        <v>75</v>
      </c>
      <c r="I14" s="52">
        <v>1.9</v>
      </c>
      <c r="J14" s="51"/>
      <c r="K14" s="51"/>
      <c r="L14" s="51"/>
      <c r="M14" s="51"/>
    </row>
    <row r="15" spans="1:13">
      <c r="A15" s="43"/>
      <c r="B15" s="54"/>
      <c r="C15" s="43"/>
      <c r="D15" s="43"/>
      <c r="F15" s="53">
        <v>100</v>
      </c>
      <c r="G15" s="51">
        <v>1.6</v>
      </c>
      <c r="H15" s="52">
        <v>100</v>
      </c>
      <c r="I15" s="52">
        <v>2</v>
      </c>
      <c r="J15" s="51"/>
      <c r="K15" s="51"/>
      <c r="L15" s="51"/>
      <c r="M15" s="51"/>
    </row>
    <row r="16" spans="1:13">
      <c r="A16" s="43"/>
      <c r="B16" s="43"/>
      <c r="C16" s="43"/>
      <c r="D16" s="43"/>
      <c r="F16" s="53">
        <v>125</v>
      </c>
      <c r="G16" s="51">
        <v>1.7</v>
      </c>
      <c r="H16" s="52">
        <v>125</v>
      </c>
      <c r="I16" s="52">
        <v>2.1</v>
      </c>
      <c r="J16" s="51"/>
      <c r="K16" s="51"/>
      <c r="L16" s="51"/>
      <c r="M16" s="51"/>
    </row>
    <row r="17" spans="1:9" ht="15.75" thickBot="1">
      <c r="A17" s="80"/>
      <c r="B17" s="43"/>
      <c r="C17" s="43"/>
      <c r="D17" s="43"/>
      <c r="F17" s="53">
        <v>150</v>
      </c>
      <c r="G17" s="51">
        <v>1.8</v>
      </c>
      <c r="H17" s="52">
        <v>150</v>
      </c>
      <c r="I17" s="52">
        <v>2.2000000000000002</v>
      </c>
    </row>
    <row r="18" spans="1:9" ht="16.5" thickBot="1">
      <c r="A18" s="43"/>
      <c r="B18" s="46"/>
      <c r="C18" s="46"/>
      <c r="D18" s="43"/>
      <c r="F18" s="53">
        <v>200</v>
      </c>
      <c r="G18" s="51">
        <v>1.9</v>
      </c>
      <c r="H18" s="52">
        <v>200</v>
      </c>
      <c r="I18" s="52">
        <v>2.2999999999999998</v>
      </c>
    </row>
    <row r="19" spans="1:9">
      <c r="A19" s="51"/>
      <c r="B19" s="49"/>
      <c r="C19" s="47"/>
      <c r="D19" s="43"/>
      <c r="F19" s="53">
        <v>250</v>
      </c>
      <c r="G19" s="51">
        <v>2</v>
      </c>
      <c r="H19" s="52">
        <v>250</v>
      </c>
      <c r="I19" s="52">
        <v>2.4</v>
      </c>
    </row>
    <row r="20" spans="1:9">
      <c r="A20" s="51"/>
      <c r="B20" s="49"/>
      <c r="C20" s="54"/>
      <c r="D20" s="43"/>
      <c r="F20" s="53">
        <v>300</v>
      </c>
      <c r="G20" s="51">
        <v>2.1</v>
      </c>
      <c r="H20" s="52">
        <v>300</v>
      </c>
      <c r="I20" s="52">
        <v>2.5</v>
      </c>
    </row>
    <row r="21" spans="1:9" ht="15.75" thickBot="1">
      <c r="A21" s="44"/>
      <c r="B21" s="50"/>
      <c r="C21" s="54"/>
      <c r="D21" s="43"/>
      <c r="F21" s="53">
        <v>400</v>
      </c>
      <c r="G21" s="51">
        <v>2.2000000000000002</v>
      </c>
      <c r="H21" s="52">
        <v>400</v>
      </c>
      <c r="I21" s="52">
        <v>2.6</v>
      </c>
    </row>
    <row r="22" spans="1:9" ht="18.75">
      <c r="A22" s="48"/>
      <c r="B22" s="48"/>
      <c r="C22" s="43"/>
      <c r="D22" s="43"/>
      <c r="F22" s="53">
        <v>533.33333333333337</v>
      </c>
      <c r="G22" s="51">
        <v>2.2999999999999998</v>
      </c>
      <c r="H22" s="52">
        <v>533.33000000000004</v>
      </c>
      <c r="I22" s="52">
        <v>2.7</v>
      </c>
    </row>
    <row r="23" spans="1:9">
      <c r="A23" s="43"/>
      <c r="B23" s="54"/>
      <c r="C23" s="43"/>
      <c r="D23" s="43"/>
      <c r="F23" s="53">
        <v>666.66666666666674</v>
      </c>
      <c r="G23" s="51">
        <v>2.4</v>
      </c>
      <c r="H23" s="52">
        <v>666.66000000000008</v>
      </c>
      <c r="I23" s="52">
        <v>2.8</v>
      </c>
    </row>
    <row r="24" spans="1:9">
      <c r="A24" s="43"/>
      <c r="B24" s="43"/>
      <c r="C24" s="43"/>
      <c r="D24" s="43"/>
      <c r="F24" s="53">
        <v>800</v>
      </c>
      <c r="G24" s="51">
        <v>2.5</v>
      </c>
      <c r="H24" s="52">
        <v>800</v>
      </c>
      <c r="I24" s="52">
        <v>2.9</v>
      </c>
    </row>
    <row r="25" spans="1:9" ht="15.75" thickBot="1">
      <c r="A25" s="80"/>
      <c r="B25" s="43"/>
      <c r="C25" s="43"/>
      <c r="D25" s="43"/>
      <c r="F25" s="53">
        <v>1000</v>
      </c>
      <c r="G25" s="51">
        <v>2.6</v>
      </c>
      <c r="H25" s="52">
        <v>1000</v>
      </c>
      <c r="I25" s="52">
        <v>3</v>
      </c>
    </row>
    <row r="26" spans="1:9" ht="16.5" thickBot="1">
      <c r="A26" s="43"/>
      <c r="B26" s="46"/>
      <c r="C26" s="46"/>
      <c r="D26" s="43"/>
    </row>
    <row r="27" spans="1:9">
      <c r="A27" s="51"/>
      <c r="B27" s="49"/>
      <c r="C27" s="47"/>
      <c r="D27" s="43"/>
    </row>
    <row r="28" spans="1:9">
      <c r="A28" s="51"/>
      <c r="B28" s="49"/>
      <c r="C28" s="54"/>
      <c r="D28" s="43"/>
    </row>
    <row r="29" spans="1:9" ht="15.75" thickBot="1">
      <c r="A29" s="44"/>
      <c r="B29" s="50"/>
      <c r="C29" s="54"/>
      <c r="D29" s="43"/>
    </row>
    <row r="30" spans="1:9" ht="18.75">
      <c r="A30" s="48"/>
      <c r="B30" s="48"/>
      <c r="C30" s="43"/>
      <c r="D30" s="43"/>
    </row>
    <row r="31" spans="1:9">
      <c r="A31" s="43"/>
      <c r="B31" s="54"/>
      <c r="C31" s="43"/>
      <c r="D31" s="43"/>
    </row>
    <row r="32" spans="1:9">
      <c r="A32" s="43"/>
      <c r="B32" s="43"/>
      <c r="C32" s="43"/>
      <c r="D32" s="43"/>
    </row>
    <row r="33" spans="1:12" ht="15.75" thickBot="1">
      <c r="A33" s="80"/>
      <c r="B33" s="43"/>
      <c r="C33" s="43"/>
      <c r="D33" s="43"/>
      <c r="E33" s="80"/>
      <c r="F33" s="43"/>
      <c r="G33" s="43"/>
      <c r="H33" s="43"/>
      <c r="I33" s="80"/>
      <c r="J33" s="43"/>
      <c r="K33" s="43"/>
      <c r="L33" s="43"/>
    </row>
    <row r="34" spans="1:12" ht="16.5" thickBot="1">
      <c r="A34" s="43"/>
      <c r="B34" s="46"/>
      <c r="C34" s="46"/>
      <c r="D34" s="43"/>
      <c r="E34" s="43"/>
      <c r="F34" s="46"/>
      <c r="G34" s="46"/>
      <c r="H34" s="43"/>
      <c r="I34" s="43"/>
      <c r="J34" s="46"/>
      <c r="K34" s="46"/>
      <c r="L34" s="43"/>
    </row>
    <row r="35" spans="1:12">
      <c r="A35" s="51"/>
      <c r="B35" s="49"/>
      <c r="C35" s="47"/>
      <c r="D35" s="43"/>
      <c r="E35" s="51"/>
      <c r="F35" s="49"/>
      <c r="G35" s="47"/>
      <c r="H35" s="43"/>
      <c r="I35" s="51"/>
      <c r="J35" s="49"/>
      <c r="K35" s="47"/>
      <c r="L35" s="43"/>
    </row>
    <row r="36" spans="1:12">
      <c r="A36" s="51"/>
      <c r="B36" s="49"/>
      <c r="C36" s="54"/>
      <c r="D36" s="43"/>
      <c r="E36" s="51"/>
      <c r="F36" s="49"/>
      <c r="G36" s="54"/>
      <c r="H36" s="43"/>
      <c r="I36" s="51"/>
      <c r="J36" s="49"/>
      <c r="K36" s="54"/>
      <c r="L36" s="43"/>
    </row>
    <row r="37" spans="1:12" ht="15.75" thickBot="1">
      <c r="A37" s="44"/>
      <c r="B37" s="50"/>
      <c r="C37" s="54"/>
      <c r="D37" s="43"/>
      <c r="E37" s="44"/>
      <c r="F37" s="50"/>
      <c r="G37" s="54"/>
      <c r="H37" s="43"/>
      <c r="I37" s="44"/>
      <c r="J37" s="50"/>
      <c r="K37" s="54"/>
      <c r="L37" s="43"/>
    </row>
    <row r="38" spans="1:12" ht="18.75">
      <c r="A38" s="48"/>
      <c r="B38" s="48"/>
      <c r="C38" s="43"/>
      <c r="D38" s="43"/>
      <c r="E38" s="48"/>
      <c r="F38" s="48"/>
      <c r="G38" s="43"/>
      <c r="H38" s="43"/>
      <c r="I38" s="48"/>
      <c r="J38" s="48"/>
      <c r="K38" s="43"/>
      <c r="L38" s="43"/>
    </row>
    <row r="39" spans="1:12">
      <c r="A39" s="43"/>
      <c r="B39" s="54"/>
      <c r="C39" s="43"/>
      <c r="D39" s="43"/>
      <c r="E39" s="43"/>
      <c r="F39" s="54"/>
      <c r="G39" s="43"/>
      <c r="H39" s="43"/>
      <c r="I39" s="43"/>
      <c r="J39" s="54"/>
      <c r="K39" s="43"/>
      <c r="L39" s="43"/>
    </row>
    <row r="40" spans="1:1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7CDA46A14A345899FD3F0330B73D1" ma:contentTypeVersion="13" ma:contentTypeDescription="Create a new document." ma:contentTypeScope="" ma:versionID="e2bb516947da568cda094e467d709a02">
  <xsd:schema xmlns:xsd="http://www.w3.org/2001/XMLSchema" xmlns:xs="http://www.w3.org/2001/XMLSchema" xmlns:p="http://schemas.microsoft.com/office/2006/metadata/properties" xmlns:ns2="df3d46c1-1a59-485a-af3a-7064b4cd56c1" xmlns:ns3="7d810c15-f90f-49da-a0e3-a69cb093d57d" targetNamespace="http://schemas.microsoft.com/office/2006/metadata/properties" ma:root="true" ma:fieldsID="e70472ab1738c1070437ca32f7edb987" ns2:_="" ns3:_="">
    <xsd:import namespace="df3d46c1-1a59-485a-af3a-7064b4cd56c1"/>
    <xsd:import namespace="7d810c15-f90f-49da-a0e3-a69cb093d5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d46c1-1a59-485a-af3a-7064b4cd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c581e60-d3f5-4919-8d15-78e4f58c0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10c15-f90f-49da-a0e3-a69cb093d5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5d754f-f117-4dcf-a565-df709fc714b4}" ma:internalName="TaxCatchAll" ma:showField="CatchAllData" ma:web="7d810c15-f90f-49da-a0e3-a69cb093d5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B4A062-D154-4D62-83C3-14EC405B26D0}"/>
</file>

<file path=customXml/itemProps2.xml><?xml version="1.0" encoding="utf-8"?>
<ds:datastoreItem xmlns:ds="http://schemas.openxmlformats.org/officeDocument/2006/customXml" ds:itemID="{862577A0-8E21-4A3E-A8A9-643DF5C706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R-CHE</vt:lpstr>
      <vt:lpstr>R-SHO</vt:lpstr>
      <vt:lpstr>R-SRT</vt:lpstr>
      <vt:lpstr>R-COM</vt:lpstr>
      <vt:lpstr>R-ECO</vt:lpstr>
      <vt:lpstr>R-ALL</vt:lpstr>
      <vt:lpstr>T-CHE</vt:lpstr>
      <vt:lpstr>T-SHO</vt:lpstr>
      <vt:lpstr>T-SRT</vt:lpstr>
      <vt:lpstr>T-ECO</vt:lpstr>
      <vt:lpstr>T-TWN</vt:lpstr>
      <vt:lpstr>T-ALL</vt:lpstr>
      <vt:lpstr>Data</vt:lpstr>
      <vt:lpstr>Lookup</vt:lpstr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Moore</dc:creator>
  <cp:lastModifiedBy>Jewella Sepulveda</cp:lastModifiedBy>
  <cp:lastPrinted>2018-10-03T23:00:59Z</cp:lastPrinted>
  <dcterms:created xsi:type="dcterms:W3CDTF">2017-07-10T05:27:40Z</dcterms:created>
  <dcterms:modified xsi:type="dcterms:W3CDTF">2019-04-29T01:43:19Z</dcterms:modified>
</cp:coreProperties>
</file>