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6 June\"/>
    </mc:Choice>
  </mc:AlternateContent>
  <xr:revisionPtr revIDLastSave="0" documentId="13_ncr:1_{5BB2BECB-832B-47A8-87BA-F9168DC26099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1" i="10" l="1"/>
  <c r="G10" i="10"/>
  <c r="F15" i="1"/>
  <c r="G15" i="1"/>
  <c r="H15" i="1"/>
  <c r="I15" i="1"/>
  <c r="J15" i="1"/>
  <c r="K15" i="1"/>
  <c r="E15" i="1"/>
  <c r="F13" i="9"/>
  <c r="E13" i="9"/>
  <c r="D14" i="17"/>
  <c r="J5" i="17" l="1"/>
  <c r="J4" i="17"/>
  <c r="D13" i="17"/>
  <c r="D12" i="17"/>
  <c r="K14" i="1" l="1"/>
  <c r="J14" i="1"/>
  <c r="I14" i="1"/>
  <c r="H14" i="1"/>
  <c r="G14" i="1"/>
  <c r="F14" i="1"/>
  <c r="E14" i="1"/>
  <c r="K13" i="1"/>
  <c r="J13" i="1"/>
  <c r="I13" i="1"/>
  <c r="H13" i="1"/>
  <c r="G13" i="1"/>
  <c r="F13" i="1"/>
  <c r="E13" i="1"/>
  <c r="J5" i="1"/>
  <c r="J4" i="1"/>
  <c r="J1" i="1"/>
  <c r="J5" i="10" l="1"/>
  <c r="F12" i="9" l="1"/>
  <c r="E12" i="9"/>
  <c r="J5" i="9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 l="1"/>
  <c r="F18" i="9"/>
  <c r="G18" i="9"/>
  <c r="E26" i="1"/>
  <c r="E25" i="1"/>
  <c r="F25" i="1"/>
  <c r="F26" i="1"/>
  <c r="G26" i="1"/>
  <c r="G25" i="1"/>
  <c r="I26" i="1"/>
  <c r="I25" i="1"/>
  <c r="D25" i="4"/>
  <c r="D24" i="4"/>
  <c r="H25" i="1"/>
  <c r="H26" i="1"/>
  <c r="J26" i="1"/>
  <c r="J25" i="1"/>
  <c r="K26" i="1"/>
  <c r="K25" i="1"/>
  <c r="D24" i="17"/>
  <c r="D25" i="17"/>
</calcChain>
</file>

<file path=xl/sharedStrings.xml><?xml version="1.0" encoding="utf-8"?>
<sst xmlns="http://schemas.openxmlformats.org/spreadsheetml/2006/main" count="1174" uniqueCount="209">
  <si>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</si>
  <si>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</si>
  <si>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</si>
  <si>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</si>
  <si>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</si>
  <si>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</si>
  <si>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</si>
  <si>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</si>
  <si>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</si>
  <si>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</si>
  <si>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</si>
  <si>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</si>
  <si>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</si>
  <si>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</si>
  <si>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</si>
  <si>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</si>
  <si>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</si>
  <si>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</si>
  <si>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</si>
  <si>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</si>
  <si>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</si>
  <si>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</si>
  <si>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</si>
  <si>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</si>
  <si>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</si>
  <si>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</si>
  <si>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</si>
  <si>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</si>
  <si>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</si>
  <si>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</si>
  <si>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</si>
  <si>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</si>
  <si>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</si>
  <si>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</si>
  <si>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</si>
  <si>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</si>
  <si>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</si>
  <si>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</si>
  <si>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</si>
  <si>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</si>
  <si>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</si>
  <si>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</si>
  <si>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</si>
  <si>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</si>
  <si>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</si>
  <si>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</si>
  <si>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</si>
  <si>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</si>
  <si>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</si>
  <si>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</si>
  <si>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</si>
  <si>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</si>
  <si>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</si>
  <si>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</si>
  <si>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</si>
  <si>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</si>
  <si>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</si>
  <si>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</si>
  <si>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</si>
  <si>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</si>
  <si>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</si>
  <si>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</si>
  <si>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</si>
  <si>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</si>
  <si>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</si>
  <si>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</si>
  <si>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</si>
  <si>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</si>
  <si>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</si>
  <si>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</si>
  <si>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</si>
  <si>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</si>
  <si>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</si>
  <si>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</si>
  <si>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</si>
  <si>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</si>
  <si>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</si>
  <si>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</si>
  <si>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</si>
  <si>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</si>
  <si>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</si>
  <si>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</si>
  <si>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</si>
  <si>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</si>
  <si>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</si>
  <si>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</si>
  <si>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</si>
  <si>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</si>
  <si>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</si>
  <si>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</si>
  <si>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</si>
  <si>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</si>
  <si>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</si>
  <si>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</si>
  <si>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</si>
  <si>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</si>
  <si>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</si>
  <si>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</si>
  <si>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</si>
  <si>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</si>
  <si>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</si>
  <si>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</si>
  <si>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</si>
  <si>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</si>
  <si>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</si>
  <si>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</si>
  <si>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</si>
  <si>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</si>
  <si>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</si>
  <si>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</si>
  <si>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</si>
  <si>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</si>
  <si>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</si>
  <si>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</si>
  <si>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</si>
  <si>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</si>
  <si>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</si>
  <si>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</si>
  <si>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</si>
  <si>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</si>
  <si>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</si>
  <si>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</si>
  <si>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</si>
  <si>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</si>
  <si>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</si>
  <si>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</si>
  <si>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</si>
  <si>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</si>
  <si>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</si>
  <si>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</si>
  <si>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</si>
  <si>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</si>
  <si>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</si>
  <si>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</si>
  <si>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</si>
  <si>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</si>
  <si>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</si>
  <si>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</si>
  <si>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</si>
  <si>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</si>
  <si>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</si>
  <si>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</si>
  <si>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</si>
  <si>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</si>
  <si>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</si>
  <si>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</si>
  <si>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</si>
  <si>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</si>
  <si>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</si>
  <si>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</si>
  <si>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</si>
  <si>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</si>
  <si>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</si>
  <si>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</si>
  <si>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</si>
  <si>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</si>
  <si>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</si>
  <si>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</si>
  <si>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</si>
  <si>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</si>
  <si>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</si>
  <si>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</si>
  <si>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</si>
  <si>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</si>
  <si>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</si>
  <si>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</si>
  <si>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</si>
  <si>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</si>
  <si>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</si>
  <si>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</si>
  <si>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</si>
  <si>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</si>
  <si>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</si>
  <si>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</si>
  <si>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</si>
  <si>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</si>
  <si>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</si>
  <si>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</si>
  <si>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</si>
  <si>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</si>
  <si>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</si>
  <si>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</si>
  <si>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</si>
  <si>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</si>
  <si>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</si>
  <si>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</si>
  <si>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</si>
  <si>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</si>
  <si>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</si>
  <si>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</si>
  <si>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</si>
  <si>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</si>
  <si>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</si>
  <si>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</si>
  <si>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</si>
  <si>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</si>
  <si>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</si>
  <si>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</si>
  <si>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</si>
  <si>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</si>
  <si>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</si>
  <si>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</si>
  <si>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</si>
  <si>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 xml:space="preserve">M FARM </t>
  </si>
  <si>
    <t>TROWER (OLD SHED)</t>
  </si>
  <si>
    <t>20190610SRT04</t>
  </si>
  <si>
    <t xml:space="preserve">Raw Water </t>
  </si>
  <si>
    <t xml:space="preserve">The sample was discoloured with no significant sediment </t>
  </si>
  <si>
    <t xml:space="preserve">The sample was slightly discoloured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</si>
</sst>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30</xdr:row>
      <xdr:rowOff>153865</xdr:rowOff>
    </xdr:from>
    <xdr:to>
      <xdr:col>1</xdr:col>
      <xdr:colOff>1033096</xdr:colOff>
      <xdr:row>32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48</xdr:row>
      <xdr:rowOff>36635</xdr:rowOff>
    </xdr:from>
    <xdr:to>
      <xdr:col>1</xdr:col>
      <xdr:colOff>1033096</xdr:colOff>
      <xdr:row>50</xdr:row>
      <xdr:rowOff>29309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8594481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topLeftCell="A4" zoomScale="130" zoomScaleNormal="110" zoomScalePageLayoutView="130" workbookViewId="0">
      <selection activeCell="D24" sqref="D2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43627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43627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7"/>
      <c r="I11" s="98"/>
      <c r="J11" s="99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7" t="s">
        <v>156</v>
      </c>
      <c r="I13" s="98"/>
      <c r="J13" s="99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7" t="s">
        <v>156</v>
      </c>
      <c r="I14" s="98"/>
      <c r="J14" s="99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7"/>
      <c r="I15" s="98"/>
      <c r="J15" s="99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7"/>
      <c r="I16" s="98"/>
      <c r="J16" s="99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7"/>
      <c r="I17" s="98"/>
      <c r="J17" s="99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7" t="s">
        <v>68</v>
      </c>
      <c r="I18" s="98"/>
      <c r="J18" s="99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7"/>
      <c r="I19" s="98"/>
      <c r="J19" s="99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7"/>
      <c r="I20" s="98"/>
      <c r="J20" s="99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7" t="s">
        <v>156</v>
      </c>
      <c r="I21" s="98"/>
      <c r="J21" s="99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7"/>
      <c r="I22" s="98"/>
      <c r="J22" s="99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7"/>
      <c r="I23" s="98"/>
      <c r="J23" s="99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7"/>
      <c r="I24" s="98"/>
      <c r="J24" s="99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7"/>
      <c r="I25" s="98"/>
      <c r="J25" s="99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7"/>
      <c r="I26" s="98"/>
      <c r="J26" s="99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7"/>
      <c r="I27" s="98"/>
      <c r="J27" s="99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7"/>
      <c r="I28" s="98"/>
      <c r="J28" s="99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100" t="s">
        <v>131</v>
      </c>
      <c r="D37" s="100"/>
      <c r="E37" s="100"/>
      <c r="F37" s="100"/>
      <c r="G37" s="100"/>
      <c r="H37" s="100"/>
      <c r="I37" s="100"/>
      <c r="J37" s="100"/>
      <c r="K37" s="5"/>
    </row>
    <row r="38" spans="1:11">
      <c r="A38" s="4"/>
      <c r="B38" s="55" t="s">
        <v>24</v>
      </c>
      <c r="C38" s="101" t="s">
        <v>132</v>
      </c>
      <c r="D38" s="100"/>
      <c r="E38" s="100"/>
      <c r="F38" s="100"/>
      <c r="G38" s="100"/>
      <c r="H38" s="100"/>
      <c r="I38" s="100"/>
      <c r="J38" s="100"/>
      <c r="K38" s="5"/>
    </row>
    <row r="39" spans="1:11">
      <c r="A39" s="4"/>
      <c r="B39" s="55"/>
      <c r="C39" s="101"/>
      <c r="D39" s="100"/>
      <c r="E39" s="100"/>
      <c r="F39" s="100"/>
      <c r="G39" s="100"/>
      <c r="H39" s="100"/>
      <c r="I39" s="100"/>
      <c r="J39" s="100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</mergeCells>
  <conditionalFormatting sqref="G8:G29">
    <cfRule type="cellIs" dxfId="37" priority="9" operator="equal">
      <formula>"Above MAV"</formula>
    </cfRule>
    <cfRule type="cellIs" dxfId="36" priority="10" operator="equal">
      <formula>"ALERT"</formula>
    </cfRule>
  </conditionalFormatting>
  <conditionalFormatting sqref="F24">
    <cfRule type="cellIs" dxfId="35" priority="7" operator="equal">
      <formula>"Above MAV"</formula>
    </cfRule>
    <cfRule type="cellIs" dxfId="34" priority="8" operator="equal">
      <formula>"ALERT"</formula>
    </cfRule>
  </conditionalFormatting>
  <conditionalFormatting sqref="E24">
    <cfRule type="cellIs" dxfId="33" priority="5" operator="equal">
      <formula>"Above MAV"</formula>
    </cfRule>
    <cfRule type="cellIs" dxfId="32" priority="6" operator="equal">
      <formula>"ALERT"</formula>
    </cfRule>
  </conditionalFormatting>
  <conditionalFormatting sqref="E25">
    <cfRule type="cellIs" dxfId="31" priority="3" operator="equal">
      <formula>"Above MAV"</formula>
    </cfRule>
    <cfRule type="cellIs" dxfId="30" priority="4" operator="equal">
      <formula>"ALERT"</formula>
    </cfRule>
  </conditionalFormatting>
  <conditionalFormatting sqref="F25">
    <cfRule type="cellIs" dxfId="29" priority="1" operator="equal">
      <formula>"Above MAV"</formula>
    </cfRule>
    <cfRule type="cellIs" dxfId="28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43627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43627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7" t="s">
        <v>156</v>
      </c>
      <c r="I11" s="98"/>
      <c r="J11" s="99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7"/>
      <c r="I13" s="98"/>
      <c r="J13" s="99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7"/>
      <c r="I14" s="98"/>
      <c r="J14" s="99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7" t="s">
        <v>68</v>
      </c>
      <c r="I15" s="98"/>
      <c r="J15" s="99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7" t="s">
        <v>156</v>
      </c>
      <c r="I16" s="98"/>
      <c r="J16" s="99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7"/>
      <c r="I17" s="98"/>
      <c r="J17" s="99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7"/>
      <c r="I18" s="98"/>
      <c r="J18" s="99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100" t="s">
        <v>131</v>
      </c>
      <c r="D28" s="100"/>
      <c r="E28" s="100"/>
      <c r="F28" s="100"/>
      <c r="G28" s="100"/>
      <c r="H28" s="100"/>
      <c r="I28" s="100"/>
      <c r="J28" s="100"/>
      <c r="K28" s="5"/>
    </row>
    <row r="29" spans="1:11">
      <c r="A29" s="4"/>
      <c r="B29" s="55" t="s">
        <v>24</v>
      </c>
      <c r="C29" s="101" t="s">
        <v>132</v>
      </c>
      <c r="D29" s="100"/>
      <c r="E29" s="100"/>
      <c r="F29" s="100"/>
      <c r="G29" s="100"/>
      <c r="H29" s="100"/>
      <c r="I29" s="100"/>
      <c r="J29" s="100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C28:J28"/>
    <mergeCell ref="C29:J29"/>
    <mergeCell ref="H18:J18"/>
    <mergeCell ref="H16:J16"/>
    <mergeCell ref="H17:J17"/>
    <mergeCell ref="H13:J13"/>
    <mergeCell ref="H14:J14"/>
    <mergeCell ref="H15:J15"/>
    <mergeCell ref="G7:J7"/>
    <mergeCell ref="H8:J8"/>
    <mergeCell ref="H10:J10"/>
    <mergeCell ref="H9:J9"/>
    <mergeCell ref="H11:J11"/>
    <mergeCell ref="H12:J12"/>
  </mergeCells>
  <conditionalFormatting sqref="G8 G10 G13:G19">
    <cfRule type="cellIs" dxfId="27" priority="5" operator="equal">
      <formula>"Above MAV"</formula>
    </cfRule>
    <cfRule type="cellIs" dxfId="26" priority="6" operator="equal">
      <formula>"ALERT"</formula>
    </cfRule>
  </conditionalFormatting>
  <conditionalFormatting sqref="G9">
    <cfRule type="cellIs" dxfId="25" priority="3" operator="equal">
      <formula>"Above MAV"</formula>
    </cfRule>
    <cfRule type="cellIs" dxfId="24" priority="4" operator="equal">
      <formula>"ALERT"</formula>
    </cfRule>
  </conditionalFormatting>
  <conditionalFormatting sqref="G11:G12">
    <cfRule type="cellIs" dxfId="23" priority="1" operator="equal">
      <formula>"Above MAV"</formula>
    </cfRule>
    <cfRule type="cellIs" dxfId="22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0"/>
  <sheetViews>
    <sheetView tabSelected="1" view="pageLayout" topLeftCell="A4" zoomScale="130" zoomScaleNormal="110" zoomScalePageLayoutView="130" workbookViewId="0">
      <selection activeCell="H25" sqref="H2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43626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43627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74"/>
      <c r="E7" s="8">
        <v>1</v>
      </c>
      <c r="F7" s="8">
        <v>2</v>
      </c>
      <c r="G7" s="8">
        <v>3</v>
      </c>
      <c r="H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206</v>
      </c>
      <c r="F8" s="72" t="s">
        <v>22</v>
      </c>
      <c r="G8" s="72" t="s">
        <v>28</v>
      </c>
      <c r="H8" s="5"/>
    </row>
    <row r="9" spans="1:10">
      <c r="A9" s="4"/>
      <c r="B9" s="10" t="s">
        <v>3</v>
      </c>
      <c r="C9" s="11" t="s">
        <v>23</v>
      </c>
      <c r="D9" s="11" t="s">
        <v>64</v>
      </c>
      <c r="E9" s="14">
        <v>7.4</v>
      </c>
      <c r="F9" s="14">
        <v>7.6</v>
      </c>
      <c r="G9" s="14">
        <v>7.2</v>
      </c>
      <c r="H9" s="5"/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75</v>
      </c>
      <c r="F10" s="11">
        <v>65</v>
      </c>
      <c r="G10" s="11">
        <v>20</v>
      </c>
      <c r="H10" s="5"/>
    </row>
    <row r="11" spans="1:10">
      <c r="A11" s="4"/>
      <c r="B11" s="10" t="s">
        <v>6</v>
      </c>
      <c r="C11" s="10" t="s">
        <v>52</v>
      </c>
      <c r="D11" s="11" t="s">
        <v>65</v>
      </c>
      <c r="E11" s="11">
        <v>62</v>
      </c>
      <c r="F11" s="11">
        <v>5</v>
      </c>
      <c r="G11" s="11" t="s">
        <v>38</v>
      </c>
      <c r="H11" s="5"/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f>2*(E10-(5*10^(E9-10)))/(1+(0.94*10^(E9-10)))*10^(6-E9)</f>
        <v>5.9565431280321661</v>
      </c>
      <c r="F12" s="15">
        <f t="shared" ref="F12:G12" si="0">2*(F10-(5*10^(F9-10)))/(1+(0.94*10^(F9-10)))*10^(6-F9)</f>
        <v>3.252281648500138</v>
      </c>
      <c r="G12" s="15">
        <v>2.5190764588177541</v>
      </c>
      <c r="H12" s="5"/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f>+E9+0.5+VLOOKUP(E10,LSI!$F$2:$G$25,2)+VLOOKUP(E11,LSI!$H$2:$I$25,2)-12.1</f>
        <v>-1</v>
      </c>
      <c r="F13" s="14">
        <f>+F9+0.5+VLOOKUP(F10,LSI!$F$2:$G$25,2)+VLOOKUP(F11,LSI!$H$2:$I$25,2)-12.1</f>
        <v>-1.9000000000000004</v>
      </c>
      <c r="G13" s="14">
        <v>-2.9000000000000004</v>
      </c>
      <c r="H13" s="5"/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3.8</v>
      </c>
      <c r="F14" s="11">
        <v>4.75</v>
      </c>
      <c r="G14" s="11">
        <v>1.1599999999999999</v>
      </c>
      <c r="H14" s="5"/>
    </row>
    <row r="15" spans="1:10">
      <c r="A15" s="4"/>
      <c r="B15" s="10" t="s">
        <v>11</v>
      </c>
      <c r="C15" s="10" t="s">
        <v>24</v>
      </c>
      <c r="D15" s="11" t="s">
        <v>67</v>
      </c>
      <c r="E15" s="11" t="s">
        <v>40</v>
      </c>
      <c r="F15" s="11" t="s">
        <v>40</v>
      </c>
      <c r="G15" s="11" t="s">
        <v>40</v>
      </c>
      <c r="H15" s="5"/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150</v>
      </c>
      <c r="F16" s="11">
        <v>150</v>
      </c>
      <c r="G16" s="11">
        <v>160</v>
      </c>
      <c r="H16" s="5"/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22</v>
      </c>
      <c r="F17" s="11">
        <v>14</v>
      </c>
      <c r="G17" s="11">
        <v>71</v>
      </c>
      <c r="H17" s="5"/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>E19/1000</f>
        <v>0.20599999999999999</v>
      </c>
      <c r="F18" s="14">
        <f t="shared" ref="F18:G18" si="1">F19/1000</f>
        <v>0.21199999999999999</v>
      </c>
      <c r="G18" s="14">
        <f t="shared" si="1"/>
        <v>0.22600000000000001</v>
      </c>
      <c r="H18" s="5"/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206</v>
      </c>
      <c r="F19" s="15">
        <v>212</v>
      </c>
      <c r="G19" s="15">
        <v>226</v>
      </c>
      <c r="H19" s="5"/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34.11</v>
      </c>
      <c r="F20" s="14">
        <v>57</v>
      </c>
      <c r="G20" s="14">
        <v>19.47</v>
      </c>
      <c r="H20" s="5"/>
    </row>
    <row r="21" spans="1:11">
      <c r="A21" s="4"/>
      <c r="B21" s="10" t="s">
        <v>165</v>
      </c>
      <c r="C21" s="10" t="s">
        <v>166</v>
      </c>
      <c r="D21" s="11" t="s">
        <v>23</v>
      </c>
      <c r="E21" s="11" t="s">
        <v>38</v>
      </c>
      <c r="F21" s="11" t="s">
        <v>38</v>
      </c>
      <c r="G21" s="11" t="s">
        <v>38</v>
      </c>
      <c r="H21" s="5"/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76.599999999999994</v>
      </c>
      <c r="F22" s="14">
        <v>76.400000000000006</v>
      </c>
      <c r="G22" s="14">
        <v>89</v>
      </c>
      <c r="H22" s="5"/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207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208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61" t="s">
        <v>62</v>
      </c>
      <c r="C29" s="62" t="s">
        <v>130</v>
      </c>
      <c r="D29" s="63"/>
      <c r="E29" s="63"/>
      <c r="F29" s="63"/>
      <c r="G29" s="63"/>
      <c r="H29" s="63"/>
      <c r="I29" s="63"/>
      <c r="J29" s="63"/>
      <c r="K29" s="5"/>
    </row>
    <row r="30" spans="1:11">
      <c r="A30" s="4"/>
      <c r="B30" s="55" t="s">
        <v>24</v>
      </c>
      <c r="C30" s="101" t="s">
        <v>132</v>
      </c>
      <c r="D30" s="100"/>
      <c r="E30" s="100"/>
      <c r="F30" s="100"/>
      <c r="G30" s="100"/>
      <c r="H30" s="100"/>
      <c r="I30" s="100"/>
      <c r="J30" s="100"/>
      <c r="K30" s="5"/>
    </row>
    <row r="31" spans="1:11">
      <c r="A31" s="4"/>
      <c r="B31" s="55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199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">
    <mergeCell ref="C30:J30"/>
  </mergeCells>
  <conditionalFormatting sqref="D18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D19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L138"/>
  <sheetViews>
    <sheetView view="pageLayout" topLeftCell="A7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2" ht="23.25">
      <c r="B1" s="2" t="s">
        <v>0</v>
      </c>
      <c r="J1" s="13" t="str">
        <f>'[2]R-ALL'!J1</f>
        <v>Rev3.0</v>
      </c>
    </row>
    <row r="2" spans="1:12">
      <c r="J2" s="13"/>
    </row>
    <row r="3" spans="1:12">
      <c r="B3" s="1" t="s">
        <v>59</v>
      </c>
      <c r="F3" s="8"/>
      <c r="G3" s="8"/>
      <c r="H3" s="9" t="s">
        <v>154</v>
      </c>
      <c r="J3" s="69" t="s">
        <v>201</v>
      </c>
    </row>
    <row r="4" spans="1:12" ht="15.75">
      <c r="B4" s="3" t="s">
        <v>58</v>
      </c>
      <c r="F4" s="8"/>
      <c r="G4" s="8"/>
      <c r="H4" s="9" t="s">
        <v>56</v>
      </c>
      <c r="J4" s="70">
        <f ca="1">TODAY()</f>
        <v>43627</v>
      </c>
    </row>
    <row r="5" spans="1:12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43627</v>
      </c>
    </row>
    <row r="6" spans="1:12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2">
      <c r="A7" s="4"/>
      <c r="B7" s="4"/>
      <c r="C7" s="8"/>
      <c r="D7" s="74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5"/>
    </row>
    <row r="8" spans="1:12">
      <c r="A8" s="4"/>
      <c r="B8" s="71" t="s">
        <v>1</v>
      </c>
      <c r="C8" s="72" t="s">
        <v>2</v>
      </c>
      <c r="D8" s="72" t="s">
        <v>62</v>
      </c>
      <c r="E8" s="72" t="s">
        <v>134</v>
      </c>
      <c r="F8" s="72" t="s">
        <v>135</v>
      </c>
      <c r="G8" s="72" t="s">
        <v>22</v>
      </c>
      <c r="H8" s="72" t="s">
        <v>28</v>
      </c>
      <c r="I8" s="72" t="s">
        <v>162</v>
      </c>
      <c r="J8" s="72" t="s">
        <v>163</v>
      </c>
      <c r="K8" s="72" t="s">
        <v>164</v>
      </c>
      <c r="L8" s="5"/>
    </row>
    <row r="9" spans="1:12">
      <c r="A9" s="4"/>
      <c r="B9" s="10" t="s">
        <v>3</v>
      </c>
      <c r="C9" s="11" t="s">
        <v>23</v>
      </c>
      <c r="D9" s="11" t="s">
        <v>64</v>
      </c>
      <c r="E9" s="14"/>
      <c r="F9" s="14"/>
      <c r="G9" s="14"/>
      <c r="H9" s="14"/>
      <c r="I9" s="14"/>
      <c r="J9" s="14"/>
      <c r="K9" s="14"/>
      <c r="L9" s="5"/>
    </row>
    <row r="10" spans="1:12">
      <c r="A10" s="4"/>
      <c r="B10" s="10" t="s">
        <v>5</v>
      </c>
      <c r="C10" s="10" t="s">
        <v>52</v>
      </c>
      <c r="D10" s="11" t="s">
        <v>23</v>
      </c>
      <c r="E10" s="15"/>
      <c r="F10" s="15"/>
      <c r="G10" s="15"/>
      <c r="H10" s="15"/>
      <c r="I10" s="15"/>
      <c r="J10" s="15"/>
      <c r="K10" s="15"/>
      <c r="L10" s="5"/>
    </row>
    <row r="11" spans="1:12">
      <c r="A11" s="4"/>
      <c r="B11" s="10" t="s">
        <v>6</v>
      </c>
      <c r="C11" s="10" t="s">
        <v>52</v>
      </c>
      <c r="D11" s="11" t="s">
        <v>65</v>
      </c>
      <c r="E11" s="15"/>
      <c r="F11" s="15"/>
      <c r="G11" s="15"/>
      <c r="H11" s="15"/>
      <c r="I11" s="15"/>
      <c r="J11" s="15"/>
      <c r="K11" s="15"/>
      <c r="L11" s="5"/>
    </row>
    <row r="12" spans="1:12">
      <c r="A12" s="4"/>
      <c r="B12" s="10" t="s">
        <v>7</v>
      </c>
      <c r="C12" s="10" t="s">
        <v>52</v>
      </c>
      <c r="D12" s="11" t="s">
        <v>23</v>
      </c>
      <c r="E12" s="15"/>
      <c r="F12" s="15"/>
      <c r="G12" s="15"/>
      <c r="H12" s="15"/>
      <c r="I12" s="15"/>
      <c r="J12" s="15"/>
      <c r="K12" s="15"/>
      <c r="L12" s="5"/>
    </row>
    <row r="13" spans="1:12">
      <c r="A13" s="4"/>
      <c r="B13" s="10" t="s">
        <v>8</v>
      </c>
      <c r="C13" s="10" t="s">
        <v>52</v>
      </c>
      <c r="D13" s="11" t="s">
        <v>23</v>
      </c>
      <c r="E13" s="11">
        <f t="shared" ref="E13:K13" si="0">E11-E12</f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11">
        <f t="shared" si="0"/>
        <v>0</v>
      </c>
      <c r="L13" s="5"/>
    </row>
    <row r="14" spans="1:12">
      <c r="A14" s="4"/>
      <c r="B14" s="10" t="s">
        <v>14</v>
      </c>
      <c r="C14" s="10" t="s">
        <v>53</v>
      </c>
      <c r="D14" s="11" t="s">
        <v>23</v>
      </c>
      <c r="E14" s="15">
        <f>2*(E10-(5*10^(E9-10)))/(1+(0.94*10^(E9-10)))*10^(6-E9)</f>
        <v>-9.9999999990600013E-4</v>
      </c>
      <c r="F14" s="15">
        <f t="shared" ref="F14:K14" si="1">2*(F10-(5*10^(F9-10)))/(1+(0.94*10^(F9-10)))*10^(6-F9)</f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15">
        <f t="shared" si="1"/>
        <v>-9.9999999990600013E-4</v>
      </c>
      <c r="L14" s="5"/>
    </row>
    <row r="15" spans="1:12">
      <c r="A15" s="4"/>
      <c r="B15" s="10" t="s">
        <v>17</v>
      </c>
      <c r="C15" s="11" t="s">
        <v>23</v>
      </c>
      <c r="D15" s="11" t="s">
        <v>23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14" t="e">
        <f>+K9+0.5+VLOOKUP(K10,LSI!$F$2:$G$25,2)+VLOOKUP(K11,LSI!$H$2:$I$25,2)-12.1</f>
        <v>#N/A</v>
      </c>
      <c r="L15" s="5"/>
    </row>
    <row r="16" spans="1:12">
      <c r="A16" s="4"/>
      <c r="B16" s="10" t="s">
        <v>9</v>
      </c>
      <c r="C16" s="10" t="s">
        <v>54</v>
      </c>
      <c r="D16" s="11" t="s">
        <v>23</v>
      </c>
      <c r="E16" s="15"/>
      <c r="F16" s="15"/>
      <c r="G16" s="15"/>
      <c r="H16" s="15"/>
      <c r="I16" s="15"/>
      <c r="J16" s="15"/>
      <c r="K16" s="15"/>
      <c r="L16" s="5"/>
    </row>
    <row r="17" spans="1:12" ht="15">
      <c r="A17" s="4"/>
      <c r="B17" s="10" t="s">
        <v>109</v>
      </c>
      <c r="C17" s="10" t="s">
        <v>110</v>
      </c>
      <c r="D17" s="11" t="s">
        <v>23</v>
      </c>
      <c r="E17" s="15"/>
      <c r="F17" s="15"/>
      <c r="G17" s="15"/>
      <c r="H17" s="15"/>
      <c r="I17" s="15"/>
      <c r="J17" s="15"/>
      <c r="K17" s="15"/>
      <c r="L17" s="5"/>
    </row>
    <row r="18" spans="1:12">
      <c r="A18" s="4"/>
      <c r="B18" s="10" t="s">
        <v>10</v>
      </c>
      <c r="C18" s="10" t="s">
        <v>24</v>
      </c>
      <c r="D18" s="11" t="s">
        <v>66</v>
      </c>
      <c r="E18" s="11"/>
      <c r="F18" s="11"/>
      <c r="G18" s="11"/>
      <c r="H18" s="11"/>
      <c r="I18" s="11"/>
      <c r="J18" s="11"/>
      <c r="K18" s="11"/>
      <c r="L18" s="5"/>
    </row>
    <row r="19" spans="1:12">
      <c r="A19" s="4"/>
      <c r="B19" s="10" t="s">
        <v>11</v>
      </c>
      <c r="C19" s="10" t="s">
        <v>24</v>
      </c>
      <c r="D19" s="11" t="s">
        <v>67</v>
      </c>
      <c r="E19" s="11"/>
      <c r="F19" s="11"/>
      <c r="G19" s="11"/>
      <c r="H19" s="11"/>
      <c r="I19" s="11"/>
      <c r="J19" s="11"/>
      <c r="K19" s="11"/>
      <c r="L19" s="5"/>
    </row>
    <row r="20" spans="1:12">
      <c r="A20" s="4"/>
      <c r="B20" s="10" t="s">
        <v>12</v>
      </c>
      <c r="C20" s="10" t="s">
        <v>24</v>
      </c>
      <c r="D20" s="11" t="s">
        <v>42</v>
      </c>
      <c r="E20" s="11"/>
      <c r="F20" s="11"/>
      <c r="G20" s="11"/>
      <c r="H20" s="11"/>
      <c r="I20" s="11"/>
      <c r="J20" s="11"/>
      <c r="K20" s="11"/>
      <c r="L20" s="5"/>
    </row>
    <row r="21" spans="1:12">
      <c r="A21" s="4"/>
      <c r="B21" s="10" t="s">
        <v>13</v>
      </c>
      <c r="C21" s="10" t="s">
        <v>24</v>
      </c>
      <c r="D21" s="11" t="s">
        <v>39</v>
      </c>
      <c r="E21" s="11"/>
      <c r="F21" s="11"/>
      <c r="G21" s="11"/>
      <c r="H21" s="11"/>
      <c r="I21" s="11"/>
      <c r="J21" s="11"/>
      <c r="K21" s="11"/>
      <c r="L21" s="5"/>
    </row>
    <row r="22" spans="1:12">
      <c r="A22" s="4"/>
      <c r="B22" s="10" t="s">
        <v>4</v>
      </c>
      <c r="C22" s="10" t="s">
        <v>24</v>
      </c>
      <c r="D22" s="11" t="s">
        <v>69</v>
      </c>
      <c r="E22" s="11"/>
      <c r="F22" s="11"/>
      <c r="G22" s="11"/>
      <c r="H22" s="11"/>
      <c r="I22" s="11"/>
      <c r="J22" s="11"/>
      <c r="K22" s="11"/>
      <c r="L22" s="5"/>
    </row>
    <row r="23" spans="1:12">
      <c r="A23" s="4"/>
      <c r="B23" s="10" t="s">
        <v>15</v>
      </c>
      <c r="C23" s="10" t="s">
        <v>24</v>
      </c>
      <c r="D23" s="11" t="s">
        <v>70</v>
      </c>
      <c r="E23" s="15"/>
      <c r="F23" s="15"/>
      <c r="G23" s="15"/>
      <c r="H23" s="15"/>
      <c r="I23" s="15"/>
      <c r="J23" s="15"/>
      <c r="K23" s="15"/>
      <c r="L23" s="5"/>
    </row>
    <row r="24" spans="1:12">
      <c r="A24" s="4"/>
      <c r="B24" s="10" t="s">
        <v>16</v>
      </c>
      <c r="C24" s="10" t="s">
        <v>24</v>
      </c>
      <c r="D24" s="11" t="s">
        <v>65</v>
      </c>
      <c r="E24" s="15"/>
      <c r="F24" s="15"/>
      <c r="G24" s="15"/>
      <c r="H24" s="15"/>
      <c r="I24" s="15"/>
      <c r="J24" s="15"/>
      <c r="K24" s="15"/>
      <c r="L24" s="5"/>
    </row>
    <row r="25" spans="1:12">
      <c r="A25" s="4"/>
      <c r="B25" s="10" t="s">
        <v>185</v>
      </c>
      <c r="C25" s="10" t="s">
        <v>186</v>
      </c>
      <c r="D25" s="11" t="s">
        <v>23</v>
      </c>
      <c r="E25" s="14">
        <f ca="1">E26/1000</f>
        <v>0</v>
      </c>
      <c r="F25" s="14">
        <f t="shared" ref="F25:K25" ca="1" si="2">F26/1000</f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14">
        <f t="shared" ca="1" si="2"/>
        <v>0</v>
      </c>
      <c r="L25" s="5"/>
    </row>
    <row r="26" spans="1:12">
      <c r="A26" s="4"/>
      <c r="B26" s="10" t="s">
        <v>185</v>
      </c>
      <c r="C26" s="10" t="s">
        <v>187</v>
      </c>
      <c r="D26" s="11" t="s">
        <v>23</v>
      </c>
      <c r="E26" s="15">
        <f ca="1">E25*1000</f>
        <v>0</v>
      </c>
      <c r="F26" s="15">
        <f t="shared" ref="F26:K26" ca="1" si="3">F25*1000</f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15">
        <f t="shared" ca="1" si="3"/>
        <v>0</v>
      </c>
      <c r="L26" s="5"/>
    </row>
    <row r="27" spans="1:12">
      <c r="A27" s="4"/>
      <c r="B27" s="10" t="s">
        <v>18</v>
      </c>
      <c r="C27" s="10" t="s">
        <v>25</v>
      </c>
      <c r="D27" s="11" t="s">
        <v>71</v>
      </c>
      <c r="E27" s="14"/>
      <c r="F27" s="14"/>
      <c r="G27" s="14"/>
      <c r="H27" s="14"/>
      <c r="I27" s="14"/>
      <c r="J27" s="14"/>
      <c r="K27" s="14"/>
      <c r="L27" s="5"/>
    </row>
    <row r="28" spans="1:12">
      <c r="A28" s="4"/>
      <c r="B28" s="10" t="s">
        <v>165</v>
      </c>
      <c r="C28" s="10" t="s">
        <v>166</v>
      </c>
      <c r="D28" s="11" t="s">
        <v>23</v>
      </c>
      <c r="E28" s="15"/>
      <c r="F28" s="15"/>
      <c r="G28" s="15"/>
      <c r="H28" s="15"/>
      <c r="I28" s="15"/>
      <c r="J28" s="15"/>
      <c r="K28" s="15"/>
      <c r="L28" s="5"/>
    </row>
    <row r="29" spans="1:12">
      <c r="A29" s="4"/>
      <c r="B29" s="10" t="s">
        <v>19</v>
      </c>
      <c r="C29" s="10" t="s">
        <v>55</v>
      </c>
      <c r="D29" s="11" t="s">
        <v>23</v>
      </c>
      <c r="E29" s="14"/>
      <c r="F29" s="14"/>
      <c r="G29" s="14"/>
      <c r="H29" s="14"/>
      <c r="I29" s="14"/>
      <c r="J29" s="14"/>
      <c r="K29" s="14"/>
      <c r="L29" s="5"/>
    </row>
    <row r="30" spans="1:12">
      <c r="A30" s="4"/>
      <c r="B30" s="10" t="s">
        <v>20</v>
      </c>
      <c r="C30" s="10" t="s">
        <v>24</v>
      </c>
      <c r="D30" s="11" t="s">
        <v>72</v>
      </c>
      <c r="E30" s="14"/>
      <c r="F30" s="14"/>
      <c r="G30" s="14"/>
      <c r="H30" s="14"/>
      <c r="I30" s="14"/>
      <c r="J30" s="14"/>
      <c r="K30" s="14"/>
      <c r="L30" s="5"/>
    </row>
    <row r="31" spans="1:12">
      <c r="A31" s="4"/>
      <c r="B31" s="10" t="s">
        <v>26</v>
      </c>
      <c r="C31" s="10" t="s">
        <v>24</v>
      </c>
      <c r="D31" s="11" t="s">
        <v>23</v>
      </c>
      <c r="E31" s="86"/>
      <c r="F31" s="86"/>
      <c r="G31" s="86"/>
      <c r="H31" s="86"/>
      <c r="I31" s="86"/>
      <c r="J31" s="86"/>
      <c r="K31" s="86"/>
      <c r="L31" s="5"/>
    </row>
    <row r="32" spans="1:12">
      <c r="A32" s="4"/>
      <c r="B32" s="10" t="s">
        <v>27</v>
      </c>
      <c r="C32" s="10" t="s">
        <v>24</v>
      </c>
      <c r="D32" s="11" t="s">
        <v>23</v>
      </c>
      <c r="E32" s="14"/>
      <c r="F32" s="14"/>
      <c r="G32" s="14"/>
      <c r="H32" s="14"/>
      <c r="I32" s="14"/>
      <c r="J32" s="14"/>
      <c r="K32" s="14"/>
      <c r="L32" s="5"/>
    </row>
    <row r="33" spans="1:12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5"/>
    </row>
    <row r="34" spans="1:12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11" t="s">
        <v>23</v>
      </c>
      <c r="L34" s="5"/>
    </row>
    <row r="35" spans="1:12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11"/>
      <c r="L35" s="5"/>
    </row>
    <row r="36" spans="1:12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11"/>
      <c r="L36" s="5"/>
    </row>
    <row r="37" spans="1:12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2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2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2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2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2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2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2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2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2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2">
      <c r="A47" s="4"/>
      <c r="B47" s="61" t="s">
        <v>62</v>
      </c>
      <c r="C47" s="62" t="s">
        <v>130</v>
      </c>
      <c r="D47" s="63"/>
      <c r="E47" s="63"/>
      <c r="F47" s="63"/>
      <c r="G47" s="63"/>
      <c r="H47" s="63"/>
      <c r="I47" s="63"/>
      <c r="J47" s="63"/>
      <c r="K47" s="5"/>
    </row>
    <row r="48" spans="1:12">
      <c r="A48" s="4"/>
      <c r="B48" s="55" t="s">
        <v>24</v>
      </c>
      <c r="C48" s="101" t="s">
        <v>132</v>
      </c>
      <c r="D48" s="100"/>
      <c r="E48" s="100"/>
      <c r="F48" s="100"/>
      <c r="G48" s="100"/>
      <c r="H48" s="100"/>
      <c r="I48" s="100"/>
      <c r="J48" s="100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196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1">
    <mergeCell ref="C48:J48"/>
  </mergeCells>
  <conditionalFormatting sqref="D25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26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D35:K36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D33:K34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D8" sqref="D8:D1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43627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7"/>
      <c r="I8" s="98"/>
      <c r="J8" s="99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7"/>
      <c r="I9" s="98"/>
      <c r="J9" s="99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7"/>
      <c r="I10" s="98"/>
      <c r="J10" s="99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7"/>
      <c r="I11" s="98"/>
      <c r="J11" s="99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100" t="s">
        <v>131</v>
      </c>
      <c r="D21" s="100"/>
      <c r="E21" s="100"/>
      <c r="F21" s="100"/>
      <c r="G21" s="100"/>
      <c r="H21" s="100"/>
      <c r="I21" s="100"/>
      <c r="J21" s="100"/>
      <c r="K21" s="5"/>
    </row>
    <row r="22" spans="1:11">
      <c r="A22" s="4"/>
      <c r="B22" s="55"/>
      <c r="C22" s="101"/>
      <c r="D22" s="100"/>
      <c r="E22" s="100"/>
      <c r="F22" s="100"/>
      <c r="G22" s="100"/>
      <c r="H22" s="100"/>
      <c r="I22" s="100"/>
      <c r="J22" s="100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zoomScale="130" zoomScaleNormal="110" zoomScalePageLayoutView="130" workbookViewId="0">
      <selection activeCell="B3" sqref="B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43627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43627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7"/>
      <c r="I8" s="98"/>
      <c r="J8" s="99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7"/>
      <c r="I9" s="98"/>
      <c r="J9" s="99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7"/>
      <c r="I10" s="98"/>
      <c r="J10" s="99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7"/>
      <c r="I11" s="98"/>
      <c r="J11" s="99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7" t="s">
        <v>156</v>
      </c>
      <c r="I12" s="98"/>
      <c r="J12" s="99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7" t="s">
        <v>156</v>
      </c>
      <c r="I13" s="98"/>
      <c r="J13" s="99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7" t="s">
        <v>156</v>
      </c>
      <c r="I14" s="98"/>
      <c r="J14" s="99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7"/>
      <c r="I15" s="98"/>
      <c r="J15" s="99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7"/>
      <c r="I16" s="98"/>
      <c r="J16" s="99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7"/>
      <c r="I17" s="98"/>
      <c r="J17" s="99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7" t="s">
        <v>68</v>
      </c>
      <c r="I18" s="98"/>
      <c r="J18" s="99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7"/>
      <c r="I19" s="98"/>
      <c r="J19" s="99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7"/>
      <c r="I20" s="98"/>
      <c r="J20" s="99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7" t="s">
        <v>156</v>
      </c>
      <c r="I21" s="98"/>
      <c r="J21" s="99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7"/>
      <c r="I22" s="98"/>
      <c r="J22" s="99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7"/>
      <c r="I23" s="98"/>
      <c r="J23" s="99"/>
      <c r="K23" s="5"/>
    </row>
    <row r="24" spans="1:11">
      <c r="A24" s="4"/>
      <c r="B24" s="10" t="s">
        <v>185</v>
      </c>
      <c r="C24" s="10" t="s">
        <v>186</v>
      </c>
      <c r="D24" s="14">
        <f ca="1">D25/1000</f>
        <v>0</v>
      </c>
      <c r="E24" s="11" t="s">
        <v>23</v>
      </c>
      <c r="F24" s="11" t="s">
        <v>23</v>
      </c>
      <c r="G24" s="11" t="s">
        <v>23</v>
      </c>
      <c r="H24" s="97"/>
      <c r="I24" s="98"/>
      <c r="J24" s="99"/>
      <c r="K24" s="5"/>
    </row>
    <row r="25" spans="1:11">
      <c r="A25" s="4"/>
      <c r="B25" s="10" t="s">
        <v>185</v>
      </c>
      <c r="C25" s="10" t="s">
        <v>187</v>
      </c>
      <c r="D25" s="15">
        <f ca="1">D24*1000</f>
        <v>0</v>
      </c>
      <c r="E25" s="11" t="s">
        <v>23</v>
      </c>
      <c r="F25" s="11" t="s">
        <v>23</v>
      </c>
      <c r="G25" s="11" t="s">
        <v>23</v>
      </c>
      <c r="H25" s="97"/>
      <c r="I25" s="98"/>
      <c r="J25" s="99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7"/>
      <c r="I26" s="98"/>
      <c r="J26" s="99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7"/>
      <c r="I27" s="98"/>
      <c r="J27" s="99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7"/>
      <c r="I28" s="98"/>
      <c r="J28" s="99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7" t="s">
        <v>198</v>
      </c>
      <c r="I29" s="98"/>
      <c r="J29" s="99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7" t="s">
        <v>156</v>
      </c>
      <c r="I30" s="98"/>
      <c r="J30" s="99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7"/>
      <c r="I31" s="98"/>
      <c r="J31" s="99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7"/>
      <c r="I32" s="98"/>
      <c r="J32" s="99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7"/>
      <c r="I33" s="98"/>
      <c r="J33" s="99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7"/>
      <c r="I34" s="98"/>
      <c r="J34" s="99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7"/>
      <c r="I35" s="98"/>
      <c r="J35" s="99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100" t="s">
        <v>131</v>
      </c>
      <c r="D46" s="100"/>
      <c r="E46" s="100"/>
      <c r="F46" s="100"/>
      <c r="G46" s="100"/>
      <c r="H46" s="100"/>
      <c r="I46" s="100"/>
      <c r="J46" s="100"/>
      <c r="K46" s="5"/>
    </row>
    <row r="47" spans="1:11">
      <c r="A47" s="4"/>
      <c r="B47" s="55" t="s">
        <v>24</v>
      </c>
      <c r="C47" s="101" t="s">
        <v>132</v>
      </c>
      <c r="D47" s="100"/>
      <c r="E47" s="100"/>
      <c r="F47" s="100"/>
      <c r="G47" s="100"/>
      <c r="H47" s="100"/>
      <c r="I47" s="100"/>
      <c r="J47" s="100"/>
      <c r="K47" s="5"/>
    </row>
    <row r="48" spans="1:11">
      <c r="A48" s="4"/>
      <c r="B48" s="55"/>
      <c r="C48" s="101"/>
      <c r="D48" s="100"/>
      <c r="E48" s="100"/>
      <c r="F48" s="100"/>
      <c r="G48" s="100"/>
      <c r="H48" s="100"/>
      <c r="I48" s="100"/>
      <c r="J48" s="100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C48:J48"/>
    <mergeCell ref="H32:J32"/>
    <mergeCell ref="H33:J33"/>
    <mergeCell ref="H34:J34"/>
    <mergeCell ref="H35:J35"/>
    <mergeCell ref="C47:J47"/>
    <mergeCell ref="H30:J30"/>
    <mergeCell ref="H31:J31"/>
    <mergeCell ref="H27:J27"/>
    <mergeCell ref="H24:J24"/>
    <mergeCell ref="H25:J25"/>
    <mergeCell ref="G7:J7"/>
    <mergeCell ref="H8:J8"/>
    <mergeCell ref="H9:J9"/>
    <mergeCell ref="H10:J10"/>
    <mergeCell ref="H11:J11"/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FF6333-A146-45D5-B92B-387D02277FA1}"/>
</file>

<file path=customXml/itemProps2.xml><?xml version="1.0" encoding="utf-8"?>
<ds:datastoreItem xmlns:ds="http://schemas.openxmlformats.org/officeDocument/2006/customXml" ds:itemID="{836C22FD-DFAD-43E3-A883-089A6C8AE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2019-06-10T22:56:18Z</dcterms:modified>
</cp:coreProperties>
</file>