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6 June\"/>
    </mc:Choice>
  </mc:AlternateContent>
  <xr:revisionPtr revIDLastSave="0" documentId="13_ncr:1_{90640B3A-D24A-4539-BE75-78E4E150AA57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H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H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E26" i="1"/>
  <c r="E25" i="1"/>
  <c r="D24" i="17"/>
  <c r="D25" i="17"/>
  <c r="J26" i="1"/>
  <c r="J25" i="1"/>
  <c r="K25" i="1"/>
  <c r="K26" i="1"/>
  <c r="F26" i="1"/>
  <c r="F25" i="1"/>
  <c r="I26" i="1"/>
  <c r="I25" i="1"/>
  <c r="G25" i="1"/>
  <c r="G26" i="1"/>
  <c r="H26" i="1"/>
  <c r="H25" i="1"/>
  <c r="D24" i="4"/>
  <c r="D25" i="4"/>
</calcChain>
</file>

<file path=xl/sharedStrings.xml><?xml version="1.0" encoding="utf-8"?>
<sst xmlns="http://schemas.openxmlformats.org/spreadsheetml/2006/main" count="1175" uniqueCount="209">
  <si>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</si>
  <si>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</si>
  <si>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</si>
  <si>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</si>
  <si>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</si>
  <si>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</si>
  <si>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</si>
  <si>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</si>
  <si>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</si>
  <si>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</si>
  <si>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</si>
  <si>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</si>
  <si>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</si>
  <si>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</si>
  <si>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</si>
  <si>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</si>
  <si>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</si>
  <si>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</si>
  <si>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</si>
  <si>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</si>
  <si>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</si>
  <si>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</si>
  <si>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</si>
  <si>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</si>
  <si>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</si>
  <si>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</si>
  <si>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</si>
  <si>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</si>
  <si>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</si>
  <si>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</si>
  <si>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</si>
  <si>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</si>
  <si>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</si>
  <si>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</si>
  <si>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</si>
  <si>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</si>
  <si>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</si>
  <si>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</si>
  <si>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</si>
  <si>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</si>
  <si>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</si>
  <si>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</si>
  <si>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</si>
  <si>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</si>
  <si>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</si>
  <si>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</si>
  <si>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</si>
  <si>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</si>
  <si>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</si>
  <si>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</si>
  <si>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</si>
  <si>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</si>
  <si>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</si>
  <si>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</si>
  <si>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</si>
  <si>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</si>
  <si>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</si>
  <si>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</si>
  <si>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</si>
  <si>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</si>
  <si>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</si>
  <si>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</si>
  <si>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</si>
  <si>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</si>
  <si>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</si>
  <si>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</si>
  <si>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</si>
  <si>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</si>
  <si>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</si>
  <si>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</si>
  <si>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</si>
  <si>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</si>
  <si>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</si>
  <si>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</si>
  <si>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</si>
  <si>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</si>
  <si>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</si>
  <si>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</si>
  <si>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</si>
  <si>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</si>
  <si>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</si>
  <si>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</si>
  <si>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</si>
  <si>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</si>
  <si>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</si>
  <si>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</si>
  <si>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</si>
  <si>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</si>
  <si>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</si>
  <si>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</si>
  <si>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</si>
  <si>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</si>
  <si>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</si>
  <si>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</si>
  <si>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</si>
  <si>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</si>
  <si>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</si>
  <si>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</si>
  <si>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</si>
  <si>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</si>
  <si>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</si>
  <si>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</si>
  <si>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</si>
  <si>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</si>
  <si>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</si>
  <si>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</si>
  <si>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</si>
  <si>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</si>
  <si>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</si>
  <si>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</si>
  <si>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</si>
  <si>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</si>
  <si>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</si>
  <si>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</si>
  <si>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</si>
  <si>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</si>
  <si>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</si>
  <si>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</si>
  <si>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</si>
  <si>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</si>
  <si>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</si>
  <si>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</si>
  <si>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</si>
  <si>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</si>
  <si>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</si>
  <si>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</si>
  <si>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</si>
  <si>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</si>
  <si>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</si>
  <si>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</si>
  <si>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</si>
  <si>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</si>
  <si>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</si>
  <si>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</si>
  <si>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</si>
  <si>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</si>
  <si>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</si>
  <si>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</si>
  <si>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</si>
  <si>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</si>
  <si>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</si>
  <si>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</si>
  <si>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</si>
  <si>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</si>
  <si>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</si>
  <si>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</si>
  <si>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</si>
  <si>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</si>
  <si>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</si>
  <si>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</si>
  <si>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</si>
  <si>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</si>
  <si>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</si>
  <si>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</si>
  <si>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</si>
  <si>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</si>
  <si>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</si>
  <si>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</si>
  <si>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</si>
  <si>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</si>
  <si>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</si>
  <si>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</si>
  <si>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</si>
  <si>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</si>
  <si>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</si>
  <si>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</si>
  <si>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</si>
  <si>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</si>
  <si>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</si>
  <si>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</si>
  <si>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</si>
  <si>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</si>
  <si>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</si>
  <si>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</si>
  <si>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</si>
  <si>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</si>
  <si>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</si>
  <si>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</si>
  <si>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</si>
  <si>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</si>
  <si>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</si>
  <si>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</si>
  <si>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</si>
  <si>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</si>
  <si>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</si>
  <si>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</si>
  <si>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</si>
  <si>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</si>
  <si>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</si>
  <si>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</si>
  <si>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</si>
  <si>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</si>
  <si>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</si>
  <si>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</si>
  <si>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</si>
  <si>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</si>
  <si>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</si>
  <si>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</si>
  <si>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</si>
  <si>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</si>
  <si>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</si>
  <si>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</si>
  <si>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</si>
  <si>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DOUBTLESS BAY WATER</t>
  </si>
  <si>
    <t>COOPERS BEACH</t>
  </si>
  <si>
    <t>20190612SRT01</t>
  </si>
  <si>
    <t xml:space="preserve">The sample was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</si>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</sst>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4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43630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43630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7" zoomScale="130" zoomScaleNormal="110" zoomScalePageLayoutView="130" workbookViewId="0">
      <selection activeCell="H20" sqref="H2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43628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43630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6.5</v>
      </c>
      <c r="F9" s="14">
        <v>6.5</v>
      </c>
      <c r="G9" s="14">
        <v>6.4</v>
      </c>
      <c r="H9" s="14">
        <v>6.2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120</v>
      </c>
      <c r="F10" s="11">
        <v>110</v>
      </c>
      <c r="G10" s="11">
        <v>100</v>
      </c>
      <c r="H10" s="11">
        <v>25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75</v>
      </c>
      <c r="F11" s="11">
        <v>60</v>
      </c>
      <c r="G11" s="11" t="s">
        <v>38</v>
      </c>
      <c r="H11" s="11">
        <v>5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75.871110845266557</v>
      </c>
      <c r="F12" s="15">
        <f t="shared" ref="F12:H12" si="0">2*(F10-(5*10^(F9-10)))/(1+(0.94*10^(F9-10)))*10^(6-F9)</f>
        <v>69.548434966258156</v>
      </c>
      <c r="G12" s="15">
        <v>79.601638784718773</v>
      </c>
      <c r="H12" s="15">
        <f t="shared" si="0"/>
        <v>31.542168073068925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-1.5999999999999996</v>
      </c>
      <c r="F13" s="14">
        <f>+F9+0.5+VLOOKUP(F10,LSI!$F$2:$G$25,2)+VLOOKUP(F11,LSI!$H$2:$I$25,2)-12.1</f>
        <v>-1.8000000000000007</v>
      </c>
      <c r="G13" s="14">
        <v>-2.9000000000000004</v>
      </c>
      <c r="H13" s="14">
        <f>+H9+0.5+VLOOKUP(H10,LSI!$F$2:$G$25,2)+VLOOKUP(H11,LSI!$H$2:$I$25,2)-12.1</f>
        <v>-3.6999999999999993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2.95</v>
      </c>
      <c r="F14" s="11">
        <v>3.45</v>
      </c>
      <c r="G14" s="11">
        <v>3.85</v>
      </c>
      <c r="H14" s="11">
        <v>0.21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0.12</v>
      </c>
      <c r="F15" s="11">
        <v>0.13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210</v>
      </c>
      <c r="F16" s="11">
        <v>220</v>
      </c>
      <c r="G16" s="11">
        <v>220</v>
      </c>
      <c r="H16" s="11">
        <v>250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33</v>
      </c>
      <c r="F17" s="11">
        <v>39</v>
      </c>
      <c r="G17" s="11">
        <v>21</v>
      </c>
      <c r="H17" s="11">
        <v>105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0.28999999999999998</v>
      </c>
      <c r="F18" s="14">
        <f t="shared" ref="F18:H18" si="1">F19/1000</f>
        <v>0.30299999999999999</v>
      </c>
      <c r="G18" s="14">
        <f t="shared" si="1"/>
        <v>0.307</v>
      </c>
      <c r="H18" s="14">
        <f t="shared" si="1"/>
        <v>0.34899999999999998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290</v>
      </c>
      <c r="F19" s="15">
        <v>303</v>
      </c>
      <c r="G19" s="15">
        <v>307</v>
      </c>
      <c r="H19" s="15">
        <v>349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52</v>
      </c>
      <c r="F20" s="14">
        <v>50</v>
      </c>
      <c r="G20" s="14">
        <v>1.4</v>
      </c>
      <c r="H20" s="14">
        <v>0.74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220</v>
      </c>
      <c r="F21" s="11">
        <v>190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53.5</v>
      </c>
      <c r="F22" s="14">
        <v>55.2</v>
      </c>
      <c r="G22" s="14">
        <v>1.4</v>
      </c>
      <c r="H22" s="14">
        <v>88.9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101" t="s">
        <v>132</v>
      </c>
      <c r="D31" s="100"/>
      <c r="E31" s="100"/>
      <c r="F31" s="100"/>
      <c r="G31" s="100"/>
      <c r="H31" s="100"/>
      <c r="I31" s="100"/>
      <c r="J31" s="100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43630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43630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43630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43630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A123D1-B4CE-4BD2-99DC-2957E2AECA16}"/>
</file>

<file path=customXml/itemProps2.xml><?xml version="1.0" encoding="utf-8"?>
<ds:datastoreItem xmlns:ds="http://schemas.openxmlformats.org/officeDocument/2006/customXml" ds:itemID="{A4CD5BA2-440E-44B2-A71A-0A65D91446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2019-06-14T02:39:23Z</dcterms:modified>
</cp:coreProperties>
</file>