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539DAD49-FB38-4595-8795-6CCDCC15C14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I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I12" i="9" l="1"/>
  <c r="H12" i="9"/>
  <c r="G12" i="9"/>
  <c r="F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18" i="9"/>
  <c r="D25" i="17"/>
  <c r="D24" i="17"/>
  <c r="H25" i="1"/>
  <c r="H26" i="1"/>
  <c r="G25" i="1"/>
  <c r="G26" i="1"/>
  <c r="J26" i="1"/>
  <c r="J25" i="1"/>
  <c r="E26" i="1"/>
  <c r="E25" i="1"/>
  <c r="F26" i="1"/>
  <c r="F25" i="1"/>
  <c r="K25" i="1"/>
  <c r="K26" i="1"/>
  <c r="I26" i="1"/>
  <c r="I25" i="1"/>
  <c r="D25" i="4"/>
  <c r="D24" i="4"/>
</calcChain>
</file>

<file path=xl/sharedStrings.xml><?xml version="1.0" encoding="utf-8"?>
<sst xmlns="http://schemas.openxmlformats.org/spreadsheetml/2006/main" count="1188" uniqueCount="210">
  <si>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</si>
  <si>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</si>
  <si>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</si>
  <si>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</si>
  <si>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</si>
  <si>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</si>
  <si>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</si>
  <si>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</si>
  <si>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</si>
  <si>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</si>
  <si>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</si>
  <si>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</si>
  <si>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</si>
  <si>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</si>
  <si>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</si>
  <si>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</si>
  <si>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</si>
  <si>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</si>
  <si>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</si>
  <si>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</si>
  <si>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</si>
  <si>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</si>
  <si>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</si>
  <si>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</si>
  <si>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</si>
  <si>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</si>
  <si>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</si>
  <si>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</si>
  <si>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</si>
  <si>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</si>
  <si>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</si>
  <si>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</si>
  <si>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</si>
  <si>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</si>
  <si>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</si>
  <si>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</si>
  <si>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</si>
  <si>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</si>
  <si>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</si>
  <si>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</si>
  <si>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</si>
  <si>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</si>
  <si>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</si>
  <si>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</si>
  <si>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</si>
  <si>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</si>
  <si>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</si>
  <si>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</si>
  <si>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</si>
  <si>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</si>
  <si>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</si>
  <si>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</si>
  <si>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</si>
  <si>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</si>
  <si>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</si>
  <si>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</si>
  <si>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</si>
  <si>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</si>
  <si>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</si>
  <si>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</si>
  <si>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</si>
  <si>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</si>
  <si>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</si>
  <si>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</si>
  <si>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</si>
  <si>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</si>
  <si>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</si>
  <si>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</si>
  <si>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</si>
  <si>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</si>
  <si>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</si>
  <si>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</si>
  <si>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</si>
  <si>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</si>
  <si>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</si>
  <si>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</si>
  <si>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</si>
  <si>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</si>
  <si>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</si>
  <si>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</si>
  <si>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</si>
  <si>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</si>
  <si>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</si>
  <si>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</si>
  <si>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</si>
  <si>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</si>
  <si>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</si>
  <si>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</si>
  <si>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</si>
  <si>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</si>
  <si>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</si>
  <si>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</si>
  <si>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</si>
  <si>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</si>
  <si>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</si>
  <si>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</si>
  <si>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</si>
  <si>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</si>
  <si>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</si>
  <si>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</si>
  <si>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</si>
  <si>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</si>
  <si>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</si>
  <si>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</si>
  <si>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</si>
  <si>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</si>
  <si>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</si>
  <si>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</si>
  <si>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</si>
  <si>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</si>
  <si>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</si>
  <si>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</si>
  <si>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</si>
  <si>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</si>
  <si>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</si>
  <si>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</si>
  <si>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</si>
  <si>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</si>
  <si>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</si>
  <si>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</si>
  <si>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</si>
  <si>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</si>
  <si>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</si>
  <si>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</si>
  <si>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</si>
  <si>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</si>
  <si>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</si>
  <si>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</si>
  <si>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</si>
  <si>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</si>
  <si>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</si>
  <si>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</si>
  <si>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</si>
  <si>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</si>
  <si>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</si>
  <si>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</si>
  <si>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</si>
  <si>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</si>
  <si>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</si>
  <si>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</si>
  <si>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</si>
  <si>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</si>
  <si>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</si>
  <si>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</si>
  <si>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</si>
  <si>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</si>
  <si>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</si>
  <si>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</si>
  <si>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</si>
  <si>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</si>
  <si>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</si>
  <si>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</si>
  <si>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</si>
  <si>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</si>
  <si>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</si>
  <si>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</si>
  <si>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</si>
  <si>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</si>
  <si>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</si>
  <si>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</si>
  <si>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</si>
  <si>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</si>
  <si>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</si>
  <si>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</si>
  <si>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</si>
  <si>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</si>
  <si>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</si>
  <si>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</si>
  <si>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</si>
  <si>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</si>
  <si>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</si>
  <si>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</si>
  <si>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</si>
  <si>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</si>
  <si>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</si>
  <si>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</si>
  <si>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</si>
  <si>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</si>
  <si>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</si>
  <si>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</si>
  <si>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</si>
  <si>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</si>
  <si>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</si>
  <si>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</si>
  <si>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</si>
  <si>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</si>
  <si>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</si>
  <si>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</si>
  <si>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</si>
  <si>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</si>
  <si>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</si>
  <si>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</si>
  <si>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</si>
  <si>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</si>
  <si>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</si>
  <si>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</si>
  <si>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</si>
  <si>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</si>
  <si>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</si>
  <si>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</si>
  <si>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</si>
  <si>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</si>
  <si>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</si>
  <si>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THINK WATER GISBORNE </t>
  </si>
  <si>
    <t>BARTON WITTERS</t>
  </si>
  <si>
    <t>20190625SRT01</t>
  </si>
  <si>
    <t>Pressure Tank</t>
  </si>
  <si>
    <t xml:space="preserve">The sample was clear with some significant sediment 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</si>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</sst>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shrinkToFit="1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7" zoomScale="130" zoomScaleNormal="110" zoomScalePageLayoutView="130" workbookViewId="0">
      <selection activeCell="J23" sqref="J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43641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107" t="s">
        <v>206</v>
      </c>
      <c r="J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7.1</v>
      </c>
      <c r="F9" s="14">
        <v>7.2</v>
      </c>
      <c r="G9" s="14">
        <v>7.3</v>
      </c>
      <c r="H9" s="14">
        <v>6.9</v>
      </c>
      <c r="I9" s="14">
        <v>6.9</v>
      </c>
      <c r="J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270</v>
      </c>
      <c r="F10" s="11">
        <v>280</v>
      </c>
      <c r="G10" s="11">
        <v>260</v>
      </c>
      <c r="H10" s="11">
        <v>110</v>
      </c>
      <c r="I10" s="11">
        <v>255</v>
      </c>
      <c r="J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255</v>
      </c>
      <c r="F11" s="11">
        <v>275</v>
      </c>
      <c r="G11" s="11" t="s">
        <v>38</v>
      </c>
      <c r="H11" s="11" t="s">
        <v>38</v>
      </c>
      <c r="I11" s="11">
        <v>293</v>
      </c>
      <c r="J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42.84202585497215</v>
      </c>
      <c r="F12" s="15">
        <f t="shared" ref="F12:I12" si="0">2*(F10-(5*10^(F9-10)))/(1+(0.94*10^(F9-10)))*10^(6-F9)</f>
        <v>35.280051084864354</v>
      </c>
      <c r="G12" s="15">
        <f t="shared" si="0"/>
        <v>26.011949525748214</v>
      </c>
      <c r="H12" s="15">
        <f t="shared" si="0"/>
        <v>27.674695235167725</v>
      </c>
      <c r="I12" s="15">
        <f t="shared" si="0"/>
        <v>64.156292516196459</v>
      </c>
      <c r="J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-9.9999999999999645E-2</v>
      </c>
      <c r="F13" s="14">
        <f>+F9+0.5+VLOOKUP(F10,LSI!$F$2:$G$25,2)+VLOOKUP(F11,LSI!$H$2:$I$25,2)-12.1</f>
        <v>0</v>
      </c>
      <c r="G13" s="14">
        <v>-1.5999999999999996</v>
      </c>
      <c r="H13" s="14">
        <v>-2.4000000000000004</v>
      </c>
      <c r="I13" s="14">
        <f>+I9+0.5+VLOOKUP(I10,LSI!$F$2:$G$25,2)+VLOOKUP(I11,LSI!$H$2:$I$25,2)-12.1</f>
        <v>-0.29999999999999893</v>
      </c>
      <c r="J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>
        <v>0.02</v>
      </c>
      <c r="G14" s="11" t="s">
        <v>40</v>
      </c>
      <c r="H14" s="11" t="s">
        <v>40</v>
      </c>
      <c r="I14" s="11">
        <v>0.97</v>
      </c>
      <c r="J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11">
        <v>0.02</v>
      </c>
      <c r="J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460</v>
      </c>
      <c r="F16" s="11">
        <v>460</v>
      </c>
      <c r="G16" s="11">
        <v>460</v>
      </c>
      <c r="H16" s="11">
        <v>530</v>
      </c>
      <c r="I16" s="11">
        <v>460</v>
      </c>
      <c r="J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12</v>
      </c>
      <c r="G17" s="11">
        <v>5</v>
      </c>
      <c r="H17" s="11">
        <v>205</v>
      </c>
      <c r="I17" s="11">
        <v>14</v>
      </c>
      <c r="J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0.64900000000000002</v>
      </c>
      <c r="F18" s="14">
        <f t="shared" ref="F18:I18" si="1">F19/1000</f>
        <v>0.64700000000000002</v>
      </c>
      <c r="G18" s="14">
        <f t="shared" si="1"/>
        <v>0.65</v>
      </c>
      <c r="H18" s="14">
        <f t="shared" si="1"/>
        <v>0.749</v>
      </c>
      <c r="I18" s="14">
        <f t="shared" si="1"/>
        <v>0.64700000000000002</v>
      </c>
      <c r="J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649</v>
      </c>
      <c r="F19" s="15">
        <v>647</v>
      </c>
      <c r="G19" s="15">
        <v>650</v>
      </c>
      <c r="H19" s="15">
        <v>749</v>
      </c>
      <c r="I19" s="15">
        <v>647</v>
      </c>
      <c r="J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0.11</v>
      </c>
      <c r="F20" s="14">
        <v>0.37</v>
      </c>
      <c r="G20" s="14">
        <v>0.14000000000000001</v>
      </c>
      <c r="H20" s="14" t="s">
        <v>41</v>
      </c>
      <c r="I20" s="14">
        <v>14.83</v>
      </c>
      <c r="J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11" t="s">
        <v>38</v>
      </c>
      <c r="J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94.2</v>
      </c>
      <c r="F22" s="14">
        <v>93.8</v>
      </c>
      <c r="G22" s="14">
        <v>90.5</v>
      </c>
      <c r="H22" s="14">
        <v>99.4</v>
      </c>
      <c r="I22" s="14">
        <v>89.9</v>
      </c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209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1" t="s">
        <v>132</v>
      </c>
      <c r="D32" s="100"/>
      <c r="E32" s="100"/>
      <c r="F32" s="100"/>
      <c r="G32" s="100"/>
      <c r="H32" s="100"/>
      <c r="I32" s="100"/>
      <c r="J32" s="100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2:J32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43643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43643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43643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313D2B-D710-4C0C-92C4-F6521C549601}"/>
</file>

<file path=customXml/itemProps2.xml><?xml version="1.0" encoding="utf-8"?>
<ds:datastoreItem xmlns:ds="http://schemas.openxmlformats.org/officeDocument/2006/customXml" ds:itemID="{B0BCC42B-A273-4DCC-A7FE-C8EC66C6B8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2019-06-27T03:37:53Z</dcterms:modified>
</cp:coreProperties>
</file>