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6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2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A - Team File\Analysis\2019\07 July\"/>
    </mc:Choice>
  </mc:AlternateContent>
  <xr:revisionPtr revIDLastSave="0" documentId="13_ncr:1_{EE91C8F5-EF29-46F5-9ACA-4433B5A9735D}" xr6:coauthVersionLast="36" xr6:coauthVersionMax="36" xr10:uidLastSave="{00000000-0000-0000-0000-000000000000}"/>
  <bookViews>
    <workbookView xWindow="120" yWindow="45" windowWidth="28620" windowHeight="12660" activeTab="2" xr2:uid="{00000000-000D-0000-FFFF-FFFF00000000}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1" i="10" l="1"/>
  <c r="G10" i="10"/>
  <c r="F15" i="1"/>
  <c r="G15" i="1"/>
  <c r="H15" i="1"/>
  <c r="I15" i="1"/>
  <c r="J15" i="1"/>
  <c r="K15" i="1"/>
  <c r="E15" i="1"/>
  <c r="E13" i="9"/>
  <c r="D14" i="17"/>
  <c r="J5" i="17" l="1"/>
  <c r="J4" i="17"/>
  <c r="D13" i="17"/>
  <c r="D12" i="17"/>
  <c r="K14" i="1" l="1"/>
  <c r="J14" i="1"/>
  <c r="I14" i="1"/>
  <c r="H14" i="1"/>
  <c r="G14" i="1"/>
  <c r="F14" i="1"/>
  <c r="E14" i="1"/>
  <c r="K13" i="1"/>
  <c r="J13" i="1"/>
  <c r="I13" i="1"/>
  <c r="H13" i="1"/>
  <c r="G13" i="1"/>
  <c r="F13" i="1"/>
  <c r="E13" i="1"/>
  <c r="J5" i="1"/>
  <c r="J4" i="1"/>
  <c r="J1" i="1"/>
  <c r="J5" i="10" l="1"/>
  <c r="G12" i="9" l="1"/>
  <c r="F12" i="9"/>
  <c r="E12" i="9"/>
  <c r="J5" i="9"/>
  <c r="J1" i="9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J5" i="7" l="1"/>
  <c r="J4" i="7"/>
  <c r="J1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E18" i="9"/>
  <c r="F18" i="9"/>
  <c r="G18" i="9"/>
  <c r="K25" i="1"/>
  <c r="K26" i="1"/>
  <c r="G26" i="1"/>
  <c r="G25" i="1"/>
  <c r="J26" i="1"/>
  <c r="J25" i="1"/>
  <c r="E25" i="1"/>
  <c r="E26" i="1"/>
  <c r="F26" i="1"/>
  <c r="F25" i="1"/>
  <c r="D25" i="17"/>
  <c r="D24" i="17"/>
  <c r="I25" i="1"/>
  <c r="I26" i="1"/>
  <c r="H25" i="1"/>
  <c r="H26" i="1"/>
  <c r="D24" i="4"/>
  <c r="D25" i="4"/>
</calcChain>
</file>

<file path=xl/sharedStrings.xml><?xml version="1.0" encoding="utf-8"?>
<sst xmlns="http://schemas.openxmlformats.org/spreadsheetml/2006/main" count="1174" uniqueCount="208">
  <si>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</si>
  <si>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</si>
  <si>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</si>
  <si>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</si>
  <si>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</si>
  <si>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</si>
  <si>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</si>
  <si>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</si>
  <si>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</si>
  <si>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</si>
  <si>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</si>
  <si>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</si>
  <si>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</si>
  <si>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</si>
  <si>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</si>
  <si>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</si>
  <si>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</si>
  <si>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</si>
  <si>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</si>
  <si>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</si>
  <si>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</si>
  <si>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</si>
  <si>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</si>
  <si>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</si>
  <si>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</si>
  <si>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</si>
  <si>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</si>
  <si>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</si>
  <si>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</si>
  <si>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</si>
  <si>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</si>
  <si>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</si>
  <si>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</si>
  <si>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</si>
  <si>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</si>
  <si>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</si>
  <si>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</si>
  <si>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</si>
  <si>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</si>
  <si>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</si>
  <si>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</si>
  <si>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</si>
  <si>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</si>
  <si>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</si>
  <si>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</si>
  <si>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</si>
  <si>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</si>
  <si>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</si>
  <si>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</si>
  <si>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</si>
  <si>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</si>
  <si>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</si>
  <si>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</si>
  <si>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</si>
  <si>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</si>
  <si>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</si>
  <si>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</si>
  <si>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</si>
  <si>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</si>
  <si>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</si>
  <si>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</si>
  <si>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</si>
  <si>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</si>
  <si>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</si>
  <si>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</si>
  <si>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</si>
  <si>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</si>
  <si>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</si>
  <si>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</si>
  <si>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</si>
  <si>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</si>
  <si>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</si>
  <si>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</si>
  <si>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</si>
  <si>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</si>
  <si>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</si>
  <si>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</si>
  <si>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</si>
  <si>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</si>
  <si>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</si>
  <si>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</si>
  <si>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</si>
  <si>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</si>
  <si>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</si>
  <si>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</si>
  <si>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</si>
  <si>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</si>
  <si>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</si>
  <si>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</si>
  <si>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</si>
  <si>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</si>
  <si>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</si>
  <si>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</si>
  <si>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</si>
  <si>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</si>
  <si>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</si>
  <si>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</si>
  <si>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</si>
  <si>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</si>
  <si>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</si>
  <si>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</si>
  <si>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</si>
  <si>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</si>
  <si>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</si>
  <si>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</si>
  <si>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</si>
  <si>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</si>
  <si>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</si>
  <si>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</si>
  <si>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</si>
  <si>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</si>
  <si>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</si>
  <si>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</si>
  <si>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</si>
  <si>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</si>
  <si>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</si>
  <si>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</si>
  <si>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</si>
  <si>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</si>
  <si>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</si>
  <si>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</si>
  <si>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</si>
  <si>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</si>
  <si>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</si>
  <si>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</si>
  <si>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</si>
  <si>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</si>
  <si>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</si>
  <si>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</si>
  <si>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</si>
  <si>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</si>
  <si>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</si>
  <si>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</si>
  <si>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</si>
  <si>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</si>
  <si>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</si>
  <si>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</si>
  <si>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</si>
  <si>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</si>
  <si>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</si>
  <si>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</si>
  <si>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</si>
  <si>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</si>
  <si>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</si>
  <si>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</si>
  <si>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</si>
  <si>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</si>
  <si>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</si>
  <si>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</si>
  <si>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</si>
  <si>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</si>
  <si>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</si>
  <si>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</si>
  <si>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</si>
  <si>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</si>
  <si>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</si>
  <si>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</si>
  <si>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</si>
  <si>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</si>
  <si>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</si>
  <si>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</si>
  <si>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</si>
  <si>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</si>
  <si>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</si>
  <si>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</si>
  <si>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</si>
  <si>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</si>
  <si>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</si>
  <si>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</si>
  <si>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</si>
  <si>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</si>
  <si>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</si>
  <si>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</si>
  <si>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</si>
  <si>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</si>
  <si>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</si>
  <si>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</si>
  <si>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</si>
  <si>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</si>
  <si>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</si>
  <si>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</si>
  <si>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</si>
  <si>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</si>
  <si>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</si>
  <si>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</si>
  <si>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</si>
  <si>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</si>
  <si>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</si>
  <si>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</si>
  <si>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</si>
  <si>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</si>
  <si>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</si>
  <si>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</si>
  <si>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</si>
  <si>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</si>
  <si>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</si>
  <si>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</si>
  <si>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</si>
  <si>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</si>
  <si>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20170714COM01</t>
  </si>
  <si>
    <t xml:space="preserve">The Most Probable Number (MPN) count uses reference method APHA 9221 C, Table 9221:III </t>
  </si>
  <si>
    <t>Jewella Sepulveda</t>
  </si>
  <si>
    <t>Water Treatment Specialist</t>
  </si>
  <si>
    <t xml:space="preserve">M FARM </t>
  </si>
  <si>
    <t>KATHY &amp; TOM POW (Farm #3)</t>
  </si>
  <si>
    <t>20190708SRT02</t>
  </si>
  <si>
    <t>Raw Water</t>
  </si>
  <si>
    <t xml:space="preserve">The sample was slightly discoloured with no significant sediment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</si>
</sst>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8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36635</xdr:colOff>
      <xdr:row>38</xdr:row>
      <xdr:rowOff>146538</xdr:rowOff>
    </xdr:from>
    <xdr:to>
      <xdr:col>1</xdr:col>
      <xdr:colOff>1164550</xdr:colOff>
      <xdr:row>41</xdr:row>
      <xdr:rowOff>58615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48B1AB-86C3-4284-819A-0AF8C77BA9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83173" y="7239000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36634</xdr:colOff>
      <xdr:row>29</xdr:row>
      <xdr:rowOff>139211</xdr:rowOff>
    </xdr:from>
    <xdr:to>
      <xdr:col>1</xdr:col>
      <xdr:colOff>1164549</xdr:colOff>
      <xdr:row>32</xdr:row>
      <xdr:rowOff>51288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931BC6-733A-4626-85AF-5F9768ABDF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83172" y="5575788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43963</xdr:colOff>
      <xdr:row>30</xdr:row>
      <xdr:rowOff>117231</xdr:rowOff>
    </xdr:from>
    <xdr:to>
      <xdr:col>1</xdr:col>
      <xdr:colOff>1171878</xdr:colOff>
      <xdr:row>33</xdr:row>
      <xdr:rowOff>29308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E3B9F8-BBFE-44EA-9EAF-26B0590DE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90501" y="6469673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43962</xdr:colOff>
      <xdr:row>47</xdr:row>
      <xdr:rowOff>131885</xdr:rowOff>
    </xdr:from>
    <xdr:to>
      <xdr:col>1</xdr:col>
      <xdr:colOff>1171877</xdr:colOff>
      <xdr:row>50</xdr:row>
      <xdr:rowOff>43962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D35CF8-51BB-489C-AA3D-213F776189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90500" y="8872904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36635</xdr:colOff>
      <xdr:row>21</xdr:row>
      <xdr:rowOff>109904</xdr:rowOff>
    </xdr:from>
    <xdr:to>
      <xdr:col>1</xdr:col>
      <xdr:colOff>1164550</xdr:colOff>
      <xdr:row>24</xdr:row>
      <xdr:rowOff>21980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2EBA3C-E45B-4C3D-BC39-94F4DC6E4C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83173" y="4081096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29307</xdr:colOff>
      <xdr:row>47</xdr:row>
      <xdr:rowOff>131885</xdr:rowOff>
    </xdr:from>
    <xdr:to>
      <xdr:col>1</xdr:col>
      <xdr:colOff>1157222</xdr:colOff>
      <xdr:row>50</xdr:row>
      <xdr:rowOff>43962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646B76-B340-42B0-8C07-D61E272765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75845" y="8872904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view="pageLayout" zoomScale="130" zoomScaleNormal="110" zoomScalePageLayoutView="130" workbookViewId="0">
      <selection activeCell="D42" sqref="D42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9" width="10" style="1" customWidth="1"/>
    <col min="10" max="10" width="12.7109375" style="1" bestFit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43655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43655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 ca="1">D25/1000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>
        <f ca="1">D24*1000</f>
        <v>0</v>
      </c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66"/>
      <c r="C29" s="66"/>
      <c r="D29" s="68"/>
      <c r="E29" s="68"/>
      <c r="F29" s="68"/>
      <c r="G29" s="68"/>
      <c r="H29" s="91"/>
      <c r="I29" s="91"/>
      <c r="J29" s="91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5" t="s">
        <v>167</v>
      </c>
      <c r="C31" s="95"/>
      <c r="K31" s="5"/>
    </row>
    <row r="32" spans="1:11">
      <c r="A32" s="4"/>
      <c r="B32" s="95" t="s">
        <v>145</v>
      </c>
      <c r="K32" s="5"/>
    </row>
    <row r="33" spans="1:11">
      <c r="A33" s="4"/>
      <c r="B33" s="95" t="s">
        <v>195</v>
      </c>
      <c r="K33" s="5"/>
    </row>
    <row r="34" spans="1:11">
      <c r="A34" s="4"/>
      <c r="B34" s="95" t="s">
        <v>151</v>
      </c>
      <c r="C34" s="95"/>
      <c r="K34" s="5"/>
    </row>
    <row r="35" spans="1:11">
      <c r="A35" s="4"/>
      <c r="B35" s="94"/>
      <c r="C35" s="94"/>
      <c r="K35" s="5"/>
    </row>
    <row r="36" spans="1:11">
      <c r="A36" s="4"/>
      <c r="B36" s="61" t="s">
        <v>62</v>
      </c>
      <c r="C36" s="62" t="s">
        <v>130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97" t="s">
        <v>131</v>
      </c>
      <c r="D37" s="97"/>
      <c r="E37" s="97"/>
      <c r="F37" s="97"/>
      <c r="G37" s="97"/>
      <c r="H37" s="97"/>
      <c r="I37" s="97"/>
      <c r="J37" s="97"/>
      <c r="K37" s="5"/>
    </row>
    <row r="38" spans="1:11">
      <c r="A38" s="4"/>
      <c r="B38" s="55" t="s">
        <v>24</v>
      </c>
      <c r="C38" s="98" t="s">
        <v>132</v>
      </c>
      <c r="D38" s="97"/>
      <c r="E38" s="97"/>
      <c r="F38" s="97"/>
      <c r="G38" s="97"/>
      <c r="H38" s="97"/>
      <c r="I38" s="97"/>
      <c r="J38" s="97"/>
      <c r="K38" s="5"/>
    </row>
    <row r="39" spans="1:11">
      <c r="A39" s="4"/>
      <c r="B39" s="55"/>
      <c r="C39" s="98"/>
      <c r="D39" s="97"/>
      <c r="E39" s="97"/>
      <c r="F39" s="97"/>
      <c r="G39" s="97"/>
      <c r="H39" s="97"/>
      <c r="I39" s="97"/>
      <c r="J39" s="97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201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202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152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194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C37:J37"/>
    <mergeCell ref="C38:J38"/>
    <mergeCell ref="C39:J39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</mergeCells>
  <conditionalFormatting sqref="G8:G29">
    <cfRule type="cellIs" dxfId="37" priority="9" operator="equal">
      <formula>"Above MAV"</formula>
    </cfRule>
    <cfRule type="cellIs" dxfId="36" priority="10" operator="equal">
      <formula>"ALERT"</formula>
    </cfRule>
  </conditionalFormatting>
  <conditionalFormatting sqref="F24">
    <cfRule type="cellIs" dxfId="35" priority="7" operator="equal">
      <formula>"Above MAV"</formula>
    </cfRule>
    <cfRule type="cellIs" dxfId="34" priority="8" operator="equal">
      <formula>"ALERT"</formula>
    </cfRule>
  </conditionalFormatting>
  <conditionalFormatting sqref="E24">
    <cfRule type="cellIs" dxfId="33" priority="5" operator="equal">
      <formula>"Above MAV"</formula>
    </cfRule>
    <cfRule type="cellIs" dxfId="32" priority="6" operator="equal">
      <formula>"ALERT"</formula>
    </cfRule>
  </conditionalFormatting>
  <conditionalFormatting sqref="E25">
    <cfRule type="cellIs" dxfId="31" priority="3" operator="equal">
      <formula>"Above MAV"</formula>
    </cfRule>
    <cfRule type="cellIs" dxfId="30" priority="4" operator="equal">
      <formula>"ALERT"</formula>
    </cfRule>
  </conditionalFormatting>
  <conditionalFormatting sqref="F25">
    <cfRule type="cellIs" dxfId="29" priority="1" operator="equal">
      <formula>"Above MAV"</formula>
    </cfRule>
    <cfRule type="cellIs" dxfId="28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0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1000000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topLeftCell="A19" zoomScale="130" zoomScaleNormal="110" zoomScalePageLayoutView="130" workbookViewId="0">
      <selection activeCell="C32" sqref="C32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188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43655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43655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9" t="s">
        <v>156</v>
      </c>
      <c r="I11" s="100"/>
      <c r="J11" s="101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9"/>
      <c r="I13" s="100"/>
      <c r="J13" s="101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9"/>
      <c r="I14" s="100"/>
      <c r="J14" s="101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9" t="s">
        <v>68</v>
      </c>
      <c r="I15" s="100"/>
      <c r="J15" s="101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9" t="s">
        <v>156</v>
      </c>
      <c r="I16" s="100"/>
      <c r="J16" s="101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9"/>
      <c r="I17" s="100"/>
      <c r="J17" s="101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9"/>
      <c r="I18" s="100"/>
      <c r="J18" s="101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167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195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97" t="s">
        <v>131</v>
      </c>
      <c r="D28" s="97"/>
      <c r="E28" s="97"/>
      <c r="F28" s="97"/>
      <c r="G28" s="97"/>
      <c r="H28" s="97"/>
      <c r="I28" s="97"/>
      <c r="J28" s="97"/>
      <c r="K28" s="5"/>
    </row>
    <row r="29" spans="1:11">
      <c r="A29" s="4"/>
      <c r="B29" s="55" t="s">
        <v>24</v>
      </c>
      <c r="C29" s="98" t="s">
        <v>132</v>
      </c>
      <c r="D29" s="97"/>
      <c r="E29" s="97"/>
      <c r="F29" s="97"/>
      <c r="G29" s="97"/>
      <c r="H29" s="97"/>
      <c r="I29" s="97"/>
      <c r="J29" s="97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201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202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196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H13:J13"/>
    <mergeCell ref="H14:J14"/>
    <mergeCell ref="H15:J15"/>
    <mergeCell ref="G7:J7"/>
    <mergeCell ref="H8:J8"/>
    <mergeCell ref="H10:J10"/>
    <mergeCell ref="H9:J9"/>
    <mergeCell ref="H11:J11"/>
    <mergeCell ref="H12:J12"/>
    <mergeCell ref="C28:J28"/>
    <mergeCell ref="C29:J29"/>
    <mergeCell ref="H18:J18"/>
    <mergeCell ref="H16:J16"/>
    <mergeCell ref="H17:J17"/>
  </mergeCells>
  <conditionalFormatting sqref="G8 G10 G13:G19">
    <cfRule type="cellIs" dxfId="27" priority="5" operator="equal">
      <formula>"Above MAV"</formula>
    </cfRule>
    <cfRule type="cellIs" dxfId="26" priority="6" operator="equal">
      <formula>"ALERT"</formula>
    </cfRule>
  </conditionalFormatting>
  <conditionalFormatting sqref="G9">
    <cfRule type="cellIs" dxfId="25" priority="3" operator="equal">
      <formula>"Above MAV"</formula>
    </cfRule>
    <cfRule type="cellIs" dxfId="24" priority="4" operator="equal">
      <formula>"ALERT"</formula>
    </cfRule>
  </conditionalFormatting>
  <conditionalFormatting sqref="G11:G12">
    <cfRule type="cellIs" dxfId="23" priority="1" operator="equal">
      <formula>"Above MAV"</formula>
    </cfRule>
    <cfRule type="cellIs" dxfId="22" priority="2" operator="equal">
      <formula>"ALERT"</formula>
    </cfRule>
  </conditionalFormatting>
  <dataValidations count="1">
    <dataValidation type="whole" allowBlank="1" showInputMessage="1" showErrorMessage="1" sqref="I3:I5" xr:uid="{00000000-0002-0000-01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20"/>
  <sheetViews>
    <sheetView tabSelected="1" view="pageLayout" topLeftCell="A5" zoomScale="130" zoomScaleNormal="110" zoomScalePageLayoutView="130" workbookViewId="0">
      <selection activeCell="C30" sqref="C30:J30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0" ht="23.25">
      <c r="B1" s="2" t="s">
        <v>0</v>
      </c>
      <c r="J1" s="13" t="str">
        <f>'[1]R-ALL'!J1</f>
        <v>Rev3.0</v>
      </c>
    </row>
    <row r="2" spans="1:10">
      <c r="J2" s="13"/>
    </row>
    <row r="3" spans="1:10">
      <c r="B3" s="1" t="s">
        <v>203</v>
      </c>
      <c r="F3" s="8"/>
      <c r="G3" s="8"/>
      <c r="H3" s="9" t="s">
        <v>154</v>
      </c>
      <c r="J3" s="69" t="s">
        <v>205</v>
      </c>
    </row>
    <row r="4" spans="1:10" ht="15.75">
      <c r="B4" s="3" t="s">
        <v>204</v>
      </c>
      <c r="F4" s="8"/>
      <c r="G4" s="8"/>
      <c r="H4" s="9" t="s">
        <v>56</v>
      </c>
      <c r="J4" s="70">
        <v>43651</v>
      </c>
    </row>
    <row r="5" spans="1:10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43655</v>
      </c>
    </row>
    <row r="6" spans="1:10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0">
      <c r="A7" s="4"/>
      <c r="B7" s="4"/>
      <c r="C7" s="8"/>
      <c r="D7" s="74"/>
      <c r="E7" s="8">
        <v>1</v>
      </c>
      <c r="F7" s="8">
        <v>2</v>
      </c>
      <c r="G7" s="8">
        <v>3</v>
      </c>
      <c r="H7" s="5"/>
    </row>
    <row r="8" spans="1:10">
      <c r="A8" s="4"/>
      <c r="B8" s="71" t="s">
        <v>1</v>
      </c>
      <c r="C8" s="72" t="s">
        <v>2</v>
      </c>
      <c r="D8" s="72" t="s">
        <v>62</v>
      </c>
      <c r="E8" s="72" t="s">
        <v>206</v>
      </c>
      <c r="F8" s="72" t="s">
        <v>22</v>
      </c>
      <c r="G8" s="72" t="s">
        <v>28</v>
      </c>
      <c r="H8" s="5"/>
    </row>
    <row r="9" spans="1:10">
      <c r="A9" s="4"/>
      <c r="B9" s="10" t="s">
        <v>3</v>
      </c>
      <c r="C9" s="11" t="s">
        <v>23</v>
      </c>
      <c r="D9" s="11" t="s">
        <v>64</v>
      </c>
      <c r="E9" s="14">
        <v>6.9</v>
      </c>
      <c r="F9" s="14">
        <v>6.9</v>
      </c>
      <c r="G9" s="14">
        <v>6.6</v>
      </c>
      <c r="H9" s="5"/>
    </row>
    <row r="10" spans="1:10">
      <c r="A10" s="4"/>
      <c r="B10" s="10" t="s">
        <v>5</v>
      </c>
      <c r="C10" s="10" t="s">
        <v>52</v>
      </c>
      <c r="D10" s="11" t="s">
        <v>23</v>
      </c>
      <c r="E10" s="11">
        <v>45</v>
      </c>
      <c r="F10" s="11">
        <v>65</v>
      </c>
      <c r="G10" s="11">
        <v>40</v>
      </c>
      <c r="H10" s="5"/>
    </row>
    <row r="11" spans="1:10">
      <c r="A11" s="4"/>
      <c r="B11" s="10" t="s">
        <v>6</v>
      </c>
      <c r="C11" s="10" t="s">
        <v>52</v>
      </c>
      <c r="D11" s="11" t="s">
        <v>65</v>
      </c>
      <c r="E11" s="11">
        <v>67</v>
      </c>
      <c r="F11" s="11" t="s">
        <v>38</v>
      </c>
      <c r="G11" s="11" t="s">
        <v>38</v>
      </c>
      <c r="H11" s="5"/>
    </row>
    <row r="12" spans="1:10">
      <c r="A12" s="4"/>
      <c r="B12" s="10" t="s">
        <v>14</v>
      </c>
      <c r="C12" s="10" t="s">
        <v>53</v>
      </c>
      <c r="D12" s="11" t="s">
        <v>23</v>
      </c>
      <c r="E12" s="15">
        <f>2*(E10-(5*10^(E9-10)))/(1+(0.94*10^(E9-10)))*10^(6-E9)</f>
        <v>11.320875764361739</v>
      </c>
      <c r="F12" s="15">
        <f t="shared" ref="F12:G12" si="0">2*(F10-(5*10^(F9-10)))/(1+(0.94*10^(F9-10)))*10^(6-F9)</f>
        <v>16.352820216917429</v>
      </c>
      <c r="G12" s="15">
        <f t="shared" si="0"/>
        <v>20.086574639244656</v>
      </c>
      <c r="H12" s="5"/>
    </row>
    <row r="13" spans="1:10">
      <c r="A13" s="4"/>
      <c r="B13" s="10" t="s">
        <v>17</v>
      </c>
      <c r="C13" s="11" t="s">
        <v>23</v>
      </c>
      <c r="D13" s="11" t="s">
        <v>23</v>
      </c>
      <c r="E13" s="14">
        <f>+E9+0.5+VLOOKUP(E10,LSI!$F$2:$G$25,2)+VLOOKUP(E11,LSI!$H$2:$I$25,2)-12.1</f>
        <v>-1.6999999999999993</v>
      </c>
      <c r="F13" s="14">
        <v>-2.5999999999999996</v>
      </c>
      <c r="G13" s="14">
        <v>-3.2000000000000011</v>
      </c>
      <c r="H13" s="5"/>
    </row>
    <row r="14" spans="1:10">
      <c r="A14" s="4"/>
      <c r="B14" s="10" t="s">
        <v>10</v>
      </c>
      <c r="C14" s="10" t="s">
        <v>24</v>
      </c>
      <c r="D14" s="11" t="s">
        <v>66</v>
      </c>
      <c r="E14" s="11">
        <v>0.28999999999999998</v>
      </c>
      <c r="F14" s="11">
        <v>0.28000000000000003</v>
      </c>
      <c r="G14" s="11">
        <v>0.14000000000000001</v>
      </c>
      <c r="H14" s="5"/>
    </row>
    <row r="15" spans="1:10">
      <c r="A15" s="4"/>
      <c r="B15" s="10" t="s">
        <v>11</v>
      </c>
      <c r="C15" s="10" t="s">
        <v>24</v>
      </c>
      <c r="D15" s="11" t="s">
        <v>67</v>
      </c>
      <c r="E15" s="11" t="s">
        <v>40</v>
      </c>
      <c r="F15" s="11" t="s">
        <v>40</v>
      </c>
      <c r="G15" s="11" t="s">
        <v>40</v>
      </c>
      <c r="H15" s="5"/>
    </row>
    <row r="16" spans="1:10">
      <c r="A16" s="4"/>
      <c r="B16" s="10" t="s">
        <v>4</v>
      </c>
      <c r="C16" s="10" t="s">
        <v>24</v>
      </c>
      <c r="D16" s="11" t="s">
        <v>69</v>
      </c>
      <c r="E16" s="11">
        <v>190</v>
      </c>
      <c r="F16" s="11">
        <v>190</v>
      </c>
      <c r="G16" s="11">
        <v>210</v>
      </c>
      <c r="H16" s="5"/>
    </row>
    <row r="17" spans="1:11">
      <c r="A17" s="4"/>
      <c r="B17" s="10" t="s">
        <v>15</v>
      </c>
      <c r="C17" s="10" t="s">
        <v>24</v>
      </c>
      <c r="D17" s="11" t="s">
        <v>70</v>
      </c>
      <c r="E17" s="11">
        <v>19</v>
      </c>
      <c r="F17" s="11">
        <v>28</v>
      </c>
      <c r="G17" s="11">
        <v>77</v>
      </c>
      <c r="H17" s="5"/>
    </row>
    <row r="18" spans="1:11">
      <c r="A18" s="4"/>
      <c r="B18" s="10" t="s">
        <v>185</v>
      </c>
      <c r="C18" s="10" t="s">
        <v>186</v>
      </c>
      <c r="D18" s="11" t="s">
        <v>23</v>
      </c>
      <c r="E18" s="14">
        <f>E19/1000</f>
        <v>0.27</v>
      </c>
      <c r="F18" s="14">
        <f t="shared" ref="F18:G18" si="1">F19/1000</f>
        <v>0.27</v>
      </c>
      <c r="G18" s="14">
        <f t="shared" si="1"/>
        <v>0.28899999999999998</v>
      </c>
      <c r="H18" s="5"/>
    </row>
    <row r="19" spans="1:11">
      <c r="A19" s="4"/>
      <c r="B19" s="10" t="s">
        <v>185</v>
      </c>
      <c r="C19" s="10" t="s">
        <v>187</v>
      </c>
      <c r="D19" s="11" t="s">
        <v>23</v>
      </c>
      <c r="E19" s="15">
        <v>270</v>
      </c>
      <c r="F19" s="15">
        <v>270</v>
      </c>
      <c r="G19" s="15">
        <v>289</v>
      </c>
      <c r="H19" s="5"/>
    </row>
    <row r="20" spans="1:11">
      <c r="A20" s="4"/>
      <c r="B20" s="10" t="s">
        <v>18</v>
      </c>
      <c r="C20" s="10" t="s">
        <v>25</v>
      </c>
      <c r="D20" s="11" t="s">
        <v>71</v>
      </c>
      <c r="E20" s="14">
        <v>30.05</v>
      </c>
      <c r="F20" s="14">
        <v>17.760000000000002</v>
      </c>
      <c r="G20" s="14">
        <v>10.78</v>
      </c>
      <c r="H20" s="5"/>
    </row>
    <row r="21" spans="1:11">
      <c r="A21" s="4"/>
      <c r="B21" s="10" t="s">
        <v>165</v>
      </c>
      <c r="C21" s="10" t="s">
        <v>166</v>
      </c>
      <c r="D21" s="11" t="s">
        <v>23</v>
      </c>
      <c r="E21" s="11">
        <v>35</v>
      </c>
      <c r="F21" s="11" t="s">
        <v>38</v>
      </c>
      <c r="G21" s="11" t="s">
        <v>38</v>
      </c>
      <c r="H21" s="5"/>
    </row>
    <row r="22" spans="1:11">
      <c r="A22" s="4"/>
      <c r="B22" s="10" t="s">
        <v>19</v>
      </c>
      <c r="C22" s="10" t="s">
        <v>55</v>
      </c>
      <c r="D22" s="11" t="s">
        <v>23</v>
      </c>
      <c r="E22" s="14">
        <v>45.6</v>
      </c>
      <c r="F22" s="14">
        <v>49.9</v>
      </c>
      <c r="G22" s="14">
        <v>81.099999999999994</v>
      </c>
      <c r="H22" s="5"/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207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207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207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61" t="s">
        <v>62</v>
      </c>
      <c r="C29" s="62" t="s">
        <v>130</v>
      </c>
      <c r="D29" s="63"/>
      <c r="E29" s="63"/>
      <c r="F29" s="63"/>
      <c r="G29" s="63"/>
      <c r="H29" s="63"/>
      <c r="I29" s="63"/>
      <c r="J29" s="63"/>
      <c r="K29" s="5"/>
    </row>
    <row r="30" spans="1:11">
      <c r="A30" s="4"/>
      <c r="B30" s="55" t="s">
        <v>24</v>
      </c>
      <c r="C30" s="98" t="s">
        <v>132</v>
      </c>
      <c r="D30" s="97"/>
      <c r="E30" s="97"/>
      <c r="F30" s="97"/>
      <c r="G30" s="97"/>
      <c r="H30" s="97"/>
      <c r="I30" s="97"/>
      <c r="J30" s="97"/>
      <c r="K30" s="5"/>
    </row>
    <row r="31" spans="1:11">
      <c r="A31" s="4"/>
      <c r="B31" s="55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201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202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196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">
    <mergeCell ref="C30:J30"/>
  </mergeCells>
  <conditionalFormatting sqref="D18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D19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 xr:uid="{00000000-0002-0000-02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</xm:sqref>
        </x14:dataValidation>
        <x14:dataValidation type="list" allowBlank="1" showInputMessage="1" showErrorMessage="1" xr:uid="{13A6ABD2-B289-43E4-899D-F75D32C9E1CD}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L138"/>
  <sheetViews>
    <sheetView view="pageLayout" topLeftCell="A34" zoomScale="130" zoomScaleNormal="110" zoomScalePageLayoutView="130" workbookViewId="0">
      <selection activeCell="E51" sqref="E51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2" ht="23.25">
      <c r="B1" s="2" t="s">
        <v>0</v>
      </c>
      <c r="J1" s="13" t="str">
        <f>'[2]R-ALL'!J1</f>
        <v>Rev3.0</v>
      </c>
    </row>
    <row r="2" spans="1:12">
      <c r="J2" s="13"/>
    </row>
    <row r="3" spans="1:12">
      <c r="B3" s="1" t="s">
        <v>59</v>
      </c>
      <c r="F3" s="8"/>
      <c r="G3" s="8"/>
      <c r="H3" s="9" t="s">
        <v>154</v>
      </c>
      <c r="J3" s="69" t="s">
        <v>199</v>
      </c>
    </row>
    <row r="4" spans="1:12" ht="15.75">
      <c r="B4" s="3" t="s">
        <v>58</v>
      </c>
      <c r="F4" s="8"/>
      <c r="G4" s="8"/>
      <c r="H4" s="9" t="s">
        <v>56</v>
      </c>
      <c r="J4" s="70">
        <f ca="1">TODAY()</f>
        <v>43655</v>
      </c>
    </row>
    <row r="5" spans="1:12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43655</v>
      </c>
    </row>
    <row r="6" spans="1:12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2">
      <c r="A7" s="4"/>
      <c r="B7" s="4"/>
      <c r="C7" s="8"/>
      <c r="D7" s="74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5"/>
    </row>
    <row r="8" spans="1:12">
      <c r="A8" s="4"/>
      <c r="B8" s="71" t="s">
        <v>1</v>
      </c>
      <c r="C8" s="72" t="s">
        <v>2</v>
      </c>
      <c r="D8" s="72" t="s">
        <v>62</v>
      </c>
      <c r="E8" s="72" t="s">
        <v>134</v>
      </c>
      <c r="F8" s="72" t="s">
        <v>135</v>
      </c>
      <c r="G8" s="72" t="s">
        <v>22</v>
      </c>
      <c r="H8" s="72" t="s">
        <v>28</v>
      </c>
      <c r="I8" s="72" t="s">
        <v>162</v>
      </c>
      <c r="J8" s="72" t="s">
        <v>163</v>
      </c>
      <c r="K8" s="72" t="s">
        <v>164</v>
      </c>
      <c r="L8" s="5"/>
    </row>
    <row r="9" spans="1:12">
      <c r="A9" s="4"/>
      <c r="B9" s="10" t="s">
        <v>3</v>
      </c>
      <c r="C9" s="11" t="s">
        <v>23</v>
      </c>
      <c r="D9" s="11" t="s">
        <v>64</v>
      </c>
      <c r="E9" s="14"/>
      <c r="F9" s="14"/>
      <c r="G9" s="14"/>
      <c r="H9" s="14"/>
      <c r="I9" s="14"/>
      <c r="J9" s="14"/>
      <c r="K9" s="14"/>
      <c r="L9" s="5"/>
    </row>
    <row r="10" spans="1:12">
      <c r="A10" s="4"/>
      <c r="B10" s="10" t="s">
        <v>5</v>
      </c>
      <c r="C10" s="10" t="s">
        <v>52</v>
      </c>
      <c r="D10" s="11" t="s">
        <v>23</v>
      </c>
      <c r="E10" s="15"/>
      <c r="F10" s="15"/>
      <c r="G10" s="15"/>
      <c r="H10" s="15"/>
      <c r="I10" s="15"/>
      <c r="J10" s="15"/>
      <c r="K10" s="15"/>
      <c r="L10" s="5"/>
    </row>
    <row r="11" spans="1:12">
      <c r="A11" s="4"/>
      <c r="B11" s="10" t="s">
        <v>6</v>
      </c>
      <c r="C11" s="10" t="s">
        <v>52</v>
      </c>
      <c r="D11" s="11" t="s">
        <v>65</v>
      </c>
      <c r="E11" s="15"/>
      <c r="F11" s="15"/>
      <c r="G11" s="15"/>
      <c r="H11" s="15"/>
      <c r="I11" s="15"/>
      <c r="J11" s="15"/>
      <c r="K11" s="15"/>
      <c r="L11" s="5"/>
    </row>
    <row r="12" spans="1:12">
      <c r="A12" s="4"/>
      <c r="B12" s="10" t="s">
        <v>7</v>
      </c>
      <c r="C12" s="10" t="s">
        <v>52</v>
      </c>
      <c r="D12" s="11" t="s">
        <v>23</v>
      </c>
      <c r="E12" s="15"/>
      <c r="F12" s="15"/>
      <c r="G12" s="15"/>
      <c r="H12" s="15"/>
      <c r="I12" s="15"/>
      <c r="J12" s="15"/>
      <c r="K12" s="15"/>
      <c r="L12" s="5"/>
    </row>
    <row r="13" spans="1:12">
      <c r="A13" s="4"/>
      <c r="B13" s="10" t="s">
        <v>8</v>
      </c>
      <c r="C13" s="10" t="s">
        <v>52</v>
      </c>
      <c r="D13" s="11" t="s">
        <v>23</v>
      </c>
      <c r="E13" s="11">
        <f t="shared" ref="E13:K13" si="0">E11-E12</f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11">
        <f t="shared" si="0"/>
        <v>0</v>
      </c>
      <c r="L13" s="5"/>
    </row>
    <row r="14" spans="1:12">
      <c r="A14" s="4"/>
      <c r="B14" s="10" t="s">
        <v>14</v>
      </c>
      <c r="C14" s="10" t="s">
        <v>53</v>
      </c>
      <c r="D14" s="11" t="s">
        <v>23</v>
      </c>
      <c r="E14" s="15">
        <f>2*(E10-(5*10^(E9-10)))/(1+(0.94*10^(E9-10)))*10^(6-E9)</f>
        <v>-9.9999999990600013E-4</v>
      </c>
      <c r="F14" s="15">
        <f t="shared" ref="F14:K14" si="1">2*(F10-(5*10^(F9-10)))/(1+(0.94*10^(F9-10)))*10^(6-F9)</f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15">
        <f t="shared" si="1"/>
        <v>-9.9999999990600013E-4</v>
      </c>
      <c r="L14" s="5"/>
    </row>
    <row r="15" spans="1:12">
      <c r="A15" s="4"/>
      <c r="B15" s="10" t="s">
        <v>17</v>
      </c>
      <c r="C15" s="11" t="s">
        <v>23</v>
      </c>
      <c r="D15" s="11" t="s">
        <v>23</v>
      </c>
      <c r="E15" s="14" t="e">
        <f>+E9+0.5+VLOOKUP(E10,LSI!$F$2:$G$25,2)+VLOOKUP(E11,LSI!$H$2:$I$25,2)-12.1</f>
        <v>#N/A</v>
      </c>
      <c r="F15" s="14" t="e">
        <f>+F9+0.5+VLOOKUP(F10,LSI!$F$2:$G$25,2)+VLOOKUP(F11,LSI!$H$2:$I$25,2)-12.1</f>
        <v>#N/A</v>
      </c>
      <c r="G15" s="14" t="e">
        <f>+G9+0.5+VLOOKUP(G10,LSI!$F$2:$G$25,2)+VLOOKUP(G11,LSI!$H$2:$I$25,2)-12.1</f>
        <v>#N/A</v>
      </c>
      <c r="H15" s="14" t="e">
        <f>+H9+0.5+VLOOKUP(H10,LSI!$F$2:$G$25,2)+VLOOKUP(H11,LSI!$H$2:$I$25,2)-12.1</f>
        <v>#N/A</v>
      </c>
      <c r="I15" s="14" t="e">
        <f>+I9+0.5+VLOOKUP(I10,LSI!$F$2:$G$25,2)+VLOOKUP(I11,LSI!$H$2:$I$25,2)-12.1</f>
        <v>#N/A</v>
      </c>
      <c r="J15" s="14" t="e">
        <f>+J9+0.5+VLOOKUP(J10,LSI!$F$2:$G$25,2)+VLOOKUP(J11,LSI!$H$2:$I$25,2)-12.1</f>
        <v>#N/A</v>
      </c>
      <c r="K15" s="14" t="e">
        <f>+K9+0.5+VLOOKUP(K10,LSI!$F$2:$G$25,2)+VLOOKUP(K11,LSI!$H$2:$I$25,2)-12.1</f>
        <v>#N/A</v>
      </c>
      <c r="L15" s="5"/>
    </row>
    <row r="16" spans="1:12">
      <c r="A16" s="4"/>
      <c r="B16" s="10" t="s">
        <v>9</v>
      </c>
      <c r="C16" s="10" t="s">
        <v>54</v>
      </c>
      <c r="D16" s="11" t="s">
        <v>23</v>
      </c>
      <c r="E16" s="15"/>
      <c r="F16" s="15"/>
      <c r="G16" s="15"/>
      <c r="H16" s="15"/>
      <c r="I16" s="15"/>
      <c r="J16" s="15"/>
      <c r="K16" s="15"/>
      <c r="L16" s="5"/>
    </row>
    <row r="17" spans="1:12" ht="15">
      <c r="A17" s="4"/>
      <c r="B17" s="10" t="s">
        <v>109</v>
      </c>
      <c r="C17" s="10" t="s">
        <v>110</v>
      </c>
      <c r="D17" s="11" t="s">
        <v>23</v>
      </c>
      <c r="E17" s="15"/>
      <c r="F17" s="15"/>
      <c r="G17" s="15"/>
      <c r="H17" s="15"/>
      <c r="I17" s="15"/>
      <c r="J17" s="15"/>
      <c r="K17" s="15"/>
      <c r="L17" s="5"/>
    </row>
    <row r="18" spans="1:12">
      <c r="A18" s="4"/>
      <c r="B18" s="10" t="s">
        <v>10</v>
      </c>
      <c r="C18" s="10" t="s">
        <v>24</v>
      </c>
      <c r="D18" s="11" t="s">
        <v>66</v>
      </c>
      <c r="E18" s="11"/>
      <c r="F18" s="11"/>
      <c r="G18" s="11"/>
      <c r="H18" s="11"/>
      <c r="I18" s="11"/>
      <c r="J18" s="11"/>
      <c r="K18" s="11"/>
      <c r="L18" s="5"/>
    </row>
    <row r="19" spans="1:12">
      <c r="A19" s="4"/>
      <c r="B19" s="10" t="s">
        <v>11</v>
      </c>
      <c r="C19" s="10" t="s">
        <v>24</v>
      </c>
      <c r="D19" s="11" t="s">
        <v>67</v>
      </c>
      <c r="E19" s="11"/>
      <c r="F19" s="11"/>
      <c r="G19" s="11"/>
      <c r="H19" s="11"/>
      <c r="I19" s="11"/>
      <c r="J19" s="11"/>
      <c r="K19" s="11"/>
      <c r="L19" s="5"/>
    </row>
    <row r="20" spans="1:12">
      <c r="A20" s="4"/>
      <c r="B20" s="10" t="s">
        <v>12</v>
      </c>
      <c r="C20" s="10" t="s">
        <v>24</v>
      </c>
      <c r="D20" s="11" t="s">
        <v>42</v>
      </c>
      <c r="E20" s="11"/>
      <c r="F20" s="11"/>
      <c r="G20" s="11"/>
      <c r="H20" s="11"/>
      <c r="I20" s="11"/>
      <c r="J20" s="11"/>
      <c r="K20" s="11"/>
      <c r="L20" s="5"/>
    </row>
    <row r="21" spans="1:12">
      <c r="A21" s="4"/>
      <c r="B21" s="10" t="s">
        <v>13</v>
      </c>
      <c r="C21" s="10" t="s">
        <v>24</v>
      </c>
      <c r="D21" s="11" t="s">
        <v>39</v>
      </c>
      <c r="E21" s="11"/>
      <c r="F21" s="11"/>
      <c r="G21" s="11"/>
      <c r="H21" s="11"/>
      <c r="I21" s="11"/>
      <c r="J21" s="11"/>
      <c r="K21" s="11"/>
      <c r="L21" s="5"/>
    </row>
    <row r="22" spans="1:12">
      <c r="A22" s="4"/>
      <c r="B22" s="10" t="s">
        <v>4</v>
      </c>
      <c r="C22" s="10" t="s">
        <v>24</v>
      </c>
      <c r="D22" s="11" t="s">
        <v>69</v>
      </c>
      <c r="E22" s="11"/>
      <c r="F22" s="11"/>
      <c r="G22" s="11"/>
      <c r="H22" s="11"/>
      <c r="I22" s="11"/>
      <c r="J22" s="11"/>
      <c r="K22" s="11"/>
      <c r="L22" s="5"/>
    </row>
    <row r="23" spans="1:12">
      <c r="A23" s="4"/>
      <c r="B23" s="10" t="s">
        <v>15</v>
      </c>
      <c r="C23" s="10" t="s">
        <v>24</v>
      </c>
      <c r="D23" s="11" t="s">
        <v>70</v>
      </c>
      <c r="E23" s="15"/>
      <c r="F23" s="15"/>
      <c r="G23" s="15"/>
      <c r="H23" s="15"/>
      <c r="I23" s="15"/>
      <c r="J23" s="15"/>
      <c r="K23" s="15"/>
      <c r="L23" s="5"/>
    </row>
    <row r="24" spans="1:12">
      <c r="A24" s="4"/>
      <c r="B24" s="10" t="s">
        <v>16</v>
      </c>
      <c r="C24" s="10" t="s">
        <v>24</v>
      </c>
      <c r="D24" s="11" t="s">
        <v>65</v>
      </c>
      <c r="E24" s="15"/>
      <c r="F24" s="15"/>
      <c r="G24" s="15"/>
      <c r="H24" s="15"/>
      <c r="I24" s="15"/>
      <c r="J24" s="15"/>
      <c r="K24" s="15"/>
      <c r="L24" s="5"/>
    </row>
    <row r="25" spans="1:12">
      <c r="A25" s="4"/>
      <c r="B25" s="10" t="s">
        <v>185</v>
      </c>
      <c r="C25" s="10" t="s">
        <v>186</v>
      </c>
      <c r="D25" s="11" t="s">
        <v>23</v>
      </c>
      <c r="E25" s="14">
        <f ca="1">E26/1000</f>
        <v>0</v>
      </c>
      <c r="F25" s="14">
        <f t="shared" ref="F25:K25" ca="1" si="2">F26/1000</f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14">
        <f t="shared" ca="1" si="2"/>
        <v>0</v>
      </c>
      <c r="L25" s="5"/>
    </row>
    <row r="26" spans="1:12">
      <c r="A26" s="4"/>
      <c r="B26" s="10" t="s">
        <v>185</v>
      </c>
      <c r="C26" s="10" t="s">
        <v>187</v>
      </c>
      <c r="D26" s="11" t="s">
        <v>23</v>
      </c>
      <c r="E26" s="15">
        <f ca="1">E25*1000</f>
        <v>0</v>
      </c>
      <c r="F26" s="15">
        <f t="shared" ref="F26:K26" ca="1" si="3">F25*1000</f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15">
        <f t="shared" ca="1" si="3"/>
        <v>0</v>
      </c>
      <c r="L26" s="5"/>
    </row>
    <row r="27" spans="1:12">
      <c r="A27" s="4"/>
      <c r="B27" s="10" t="s">
        <v>18</v>
      </c>
      <c r="C27" s="10" t="s">
        <v>25</v>
      </c>
      <c r="D27" s="11" t="s">
        <v>71</v>
      </c>
      <c r="E27" s="14"/>
      <c r="F27" s="14"/>
      <c r="G27" s="14"/>
      <c r="H27" s="14"/>
      <c r="I27" s="14"/>
      <c r="J27" s="14"/>
      <c r="K27" s="14"/>
      <c r="L27" s="5"/>
    </row>
    <row r="28" spans="1:12">
      <c r="A28" s="4"/>
      <c r="B28" s="10" t="s">
        <v>165</v>
      </c>
      <c r="C28" s="10" t="s">
        <v>166</v>
      </c>
      <c r="D28" s="11" t="s">
        <v>23</v>
      </c>
      <c r="E28" s="15"/>
      <c r="F28" s="15"/>
      <c r="G28" s="15"/>
      <c r="H28" s="15"/>
      <c r="I28" s="15"/>
      <c r="J28" s="15"/>
      <c r="K28" s="15"/>
      <c r="L28" s="5"/>
    </row>
    <row r="29" spans="1:12">
      <c r="A29" s="4"/>
      <c r="B29" s="10" t="s">
        <v>19</v>
      </c>
      <c r="C29" s="10" t="s">
        <v>55</v>
      </c>
      <c r="D29" s="11" t="s">
        <v>23</v>
      </c>
      <c r="E29" s="14"/>
      <c r="F29" s="14"/>
      <c r="G29" s="14"/>
      <c r="H29" s="14"/>
      <c r="I29" s="14"/>
      <c r="J29" s="14"/>
      <c r="K29" s="14"/>
      <c r="L29" s="5"/>
    </row>
    <row r="30" spans="1:12">
      <c r="A30" s="4"/>
      <c r="B30" s="10" t="s">
        <v>20</v>
      </c>
      <c r="C30" s="10" t="s">
        <v>24</v>
      </c>
      <c r="D30" s="11" t="s">
        <v>72</v>
      </c>
      <c r="E30" s="14"/>
      <c r="F30" s="14"/>
      <c r="G30" s="14"/>
      <c r="H30" s="14"/>
      <c r="I30" s="14"/>
      <c r="J30" s="14"/>
      <c r="K30" s="14"/>
      <c r="L30" s="5"/>
    </row>
    <row r="31" spans="1:12">
      <c r="A31" s="4"/>
      <c r="B31" s="10" t="s">
        <v>26</v>
      </c>
      <c r="C31" s="10" t="s">
        <v>24</v>
      </c>
      <c r="D31" s="11" t="s">
        <v>23</v>
      </c>
      <c r="E31" s="86"/>
      <c r="F31" s="86"/>
      <c r="G31" s="86"/>
      <c r="H31" s="86"/>
      <c r="I31" s="86"/>
      <c r="J31" s="86"/>
      <c r="K31" s="86"/>
      <c r="L31" s="5"/>
    </row>
    <row r="32" spans="1:12">
      <c r="A32" s="4"/>
      <c r="B32" s="10" t="s">
        <v>27</v>
      </c>
      <c r="C32" s="10" t="s">
        <v>24</v>
      </c>
      <c r="D32" s="11" t="s">
        <v>23</v>
      </c>
      <c r="E32" s="14"/>
      <c r="F32" s="14"/>
      <c r="G32" s="14"/>
      <c r="H32" s="14"/>
      <c r="I32" s="14"/>
      <c r="J32" s="14"/>
      <c r="K32" s="14"/>
      <c r="L32" s="5"/>
    </row>
    <row r="33" spans="1:12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5"/>
    </row>
    <row r="34" spans="1:12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11" t="s">
        <v>23</v>
      </c>
      <c r="L34" s="5"/>
    </row>
    <row r="35" spans="1:12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11"/>
      <c r="L35" s="5"/>
    </row>
    <row r="36" spans="1:12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11"/>
      <c r="L36" s="5"/>
    </row>
    <row r="37" spans="1:12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2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2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2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2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2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2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2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2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2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2">
      <c r="A47" s="4"/>
      <c r="B47" s="61" t="s">
        <v>62</v>
      </c>
      <c r="C47" s="62" t="s">
        <v>130</v>
      </c>
      <c r="D47" s="63"/>
      <c r="E47" s="63"/>
      <c r="F47" s="63"/>
      <c r="G47" s="63"/>
      <c r="H47" s="63"/>
      <c r="I47" s="63"/>
      <c r="J47" s="63"/>
      <c r="K47" s="5"/>
    </row>
    <row r="48" spans="1:12">
      <c r="A48" s="4"/>
      <c r="B48" s="55" t="s">
        <v>24</v>
      </c>
      <c r="C48" s="98" t="s">
        <v>132</v>
      </c>
      <c r="D48" s="97"/>
      <c r="E48" s="97"/>
      <c r="F48" s="97"/>
      <c r="G48" s="97"/>
      <c r="H48" s="97"/>
      <c r="I48" s="97"/>
      <c r="J48" s="97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201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202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196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1">
    <mergeCell ref="C48:J48"/>
  </mergeCells>
  <conditionalFormatting sqref="D25">
    <cfRule type="cellIs" dxfId="17" priority="3" operator="equal">
      <formula>"Above MAV"</formula>
    </cfRule>
    <cfRule type="cellIs" dxfId="16" priority="4" operator="equal">
      <formula>"ALERT"</formula>
    </cfRule>
  </conditionalFormatting>
  <conditionalFormatting sqref="D26">
    <cfRule type="cellIs" dxfId="15" priority="1" operator="equal">
      <formula>"Above MAV"</formula>
    </cfRule>
    <cfRule type="cellIs" dxfId="14" priority="2" operator="equal">
      <formula>"ALERT"</formula>
    </cfRule>
  </conditionalFormatting>
  <dataValidations count="1">
    <dataValidation type="whole" allowBlank="1" showInputMessage="1" showErrorMessage="1" sqref="I3:I5" xr:uid="{A1DD5325-1718-4885-B63B-56BE8514307B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C7</xm:sqref>
        </x14:dataValidation>
        <x14:dataValidation type="list" allowBlank="1" showInputMessage="1" showErrorMessage="1" xr:uid="{0BE139D3-C98E-46F0-9ECF-00C6692EF81E}">
          <x14:formula1>
            <xm:f>Data!$A$39:$A$47</xm:f>
          </x14:formula1>
          <xm:sqref>C5</xm:sqref>
        </x14:dataValidation>
        <x14:dataValidation type="list" allowBlank="1" showInputMessage="1" showErrorMessage="1" xr:uid="{8F565116-E9A2-4312-9EF7-D7BC4B14238C}">
          <x14:formula1>
            <xm:f>Data!$A$55:$A$65</xm:f>
          </x14:formula1>
          <xm:sqref>D35:K36</xm:sqref>
        </x14:dataValidation>
        <x14:dataValidation type="list" allowBlank="1" showInputMessage="1" showErrorMessage="1" xr:uid="{8F2BA51B-4CF8-4614-A082-B9DC91EA95F6}">
          <x14:formula1>
            <xm:f>Data!$A$4:$A$6</xm:f>
          </x14:formula1>
          <xm:sqref>D33:K34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12"/>
  <sheetViews>
    <sheetView view="pageLayout" topLeftCell="A19" zoomScale="130" zoomScaleNormal="110" zoomScalePageLayoutView="130" workbookViewId="0">
      <selection activeCell="C25" sqref="C2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199</v>
      </c>
    </row>
    <row r="4" spans="1:11" ht="15.75">
      <c r="B4" s="3" t="s">
        <v>58</v>
      </c>
      <c r="F4" s="8"/>
      <c r="G4" s="8"/>
      <c r="H4" s="9" t="s">
        <v>56</v>
      </c>
      <c r="J4" s="70">
        <v>43354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43655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99"/>
      <c r="I8" s="100"/>
      <c r="J8" s="101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99"/>
      <c r="I9" s="100"/>
      <c r="J9" s="101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VLOOKUP(D10,Lookup!C115:D118,2)</f>
        <v>#N/A</v>
      </c>
      <c r="H10" s="99"/>
      <c r="I10" s="100"/>
      <c r="J10" s="101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VLOOKUP(D11,Lookup!C119:D122,2)</f>
        <v>#N/A</v>
      </c>
      <c r="H11" s="99"/>
      <c r="I11" s="100"/>
      <c r="J11" s="101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157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147</v>
      </c>
      <c r="C14" s="79"/>
      <c r="K14" s="5"/>
    </row>
    <row r="15" spans="1:11">
      <c r="A15" s="4"/>
      <c r="B15" s="79" t="s">
        <v>158</v>
      </c>
      <c r="K15" s="5"/>
    </row>
    <row r="16" spans="1:11">
      <c r="A16" s="4"/>
      <c r="B16" s="96" t="s">
        <v>200</v>
      </c>
      <c r="K16" s="5"/>
    </row>
    <row r="17" spans="1:11">
      <c r="A17" s="4"/>
      <c r="B17" s="79" t="s">
        <v>197</v>
      </c>
      <c r="K17" s="5"/>
    </row>
    <row r="18" spans="1:11">
      <c r="A18" s="4"/>
      <c r="B18" s="79" t="s">
        <v>184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97" t="s">
        <v>131</v>
      </c>
      <c r="D21" s="97"/>
      <c r="E21" s="97"/>
      <c r="F21" s="97"/>
      <c r="G21" s="97"/>
      <c r="H21" s="97"/>
      <c r="I21" s="97"/>
      <c r="J21" s="97"/>
      <c r="K21" s="5"/>
    </row>
    <row r="22" spans="1:11">
      <c r="A22" s="4"/>
      <c r="B22" s="55"/>
      <c r="C22" s="98"/>
      <c r="D22" s="97"/>
      <c r="E22" s="97"/>
      <c r="F22" s="97"/>
      <c r="G22" s="97"/>
      <c r="H22" s="97"/>
      <c r="I22" s="97"/>
      <c r="J22" s="97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201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202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196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C21:J21"/>
    <mergeCell ref="C22:J22"/>
    <mergeCell ref="H8:J8"/>
    <mergeCell ref="H9:J9"/>
    <mergeCell ref="H10:J10"/>
    <mergeCell ref="H11:J11"/>
  </mergeCells>
  <conditionalFormatting sqref="G8:G9 G12">
    <cfRule type="cellIs" dxfId="13" priority="5" operator="equal">
      <formula>"Above MAV"</formula>
    </cfRule>
    <cfRule type="cellIs" dxfId="12" priority="6" operator="equal">
      <formula>"ALERT"</formula>
    </cfRule>
  </conditionalFormatting>
  <conditionalFormatting sqref="G10:G11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1000000}">
          <x14:formula1>
            <xm:f>Data!$A$50:$A$52</xm:f>
          </x14:formula1>
          <xm:sqref>B14</xm:sqref>
        </x14:dataValidation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  <x14:dataValidation type="list" allowBlank="1" showInputMessage="1" showErrorMessage="1" xr:uid="{962D0BDF-0344-4CDD-8BCD-CCA3F559A38E}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8"/>
  <sheetViews>
    <sheetView view="pageLayout" topLeftCell="A37" zoomScale="130" zoomScaleNormal="110" zoomScalePageLayoutView="130" workbookViewId="0">
      <selection activeCell="C51" sqref="C51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192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43655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43655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 ca="1">D25/1000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>
        <f ca="1">D24*1000</f>
        <v>0</v>
      </c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9" t="s">
        <v>198</v>
      </c>
      <c r="I29" s="100"/>
      <c r="J29" s="101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9" t="s">
        <v>156</v>
      </c>
      <c r="I30" s="100"/>
      <c r="J30" s="101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9"/>
      <c r="I31" s="100"/>
      <c r="J31" s="101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9"/>
      <c r="I32" s="100"/>
      <c r="J32" s="101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9"/>
      <c r="I33" s="100"/>
      <c r="J33" s="101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9"/>
      <c r="I34" s="100"/>
      <c r="J34" s="101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9"/>
      <c r="I35" s="100"/>
      <c r="J35" s="101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167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195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193</v>
      </c>
      <c r="C43" s="81"/>
      <c r="K43" s="5"/>
    </row>
    <row r="44" spans="1:11">
      <c r="A44" s="4"/>
      <c r="B44" s="95"/>
      <c r="C44" s="95"/>
      <c r="K44" s="5"/>
    </row>
    <row r="45" spans="1:11">
      <c r="A45" s="4"/>
      <c r="B45" s="61" t="s">
        <v>62</v>
      </c>
      <c r="C45" s="62" t="s">
        <v>130</v>
      </c>
      <c r="D45" s="63"/>
      <c r="E45" s="63"/>
      <c r="F45" s="63"/>
      <c r="G45" s="63"/>
      <c r="H45" s="63"/>
      <c r="I45" s="63"/>
      <c r="J45" s="63"/>
      <c r="K45" s="5"/>
    </row>
    <row r="46" spans="1:11">
      <c r="A46" s="4"/>
      <c r="B46" s="55" t="s">
        <v>63</v>
      </c>
      <c r="C46" s="97" t="s">
        <v>131</v>
      </c>
      <c r="D46" s="97"/>
      <c r="E46" s="97"/>
      <c r="F46" s="97"/>
      <c r="G46" s="97"/>
      <c r="H46" s="97"/>
      <c r="I46" s="97"/>
      <c r="J46" s="97"/>
      <c r="K46" s="5"/>
    </row>
    <row r="47" spans="1:11">
      <c r="A47" s="4"/>
      <c r="B47" s="55" t="s">
        <v>24</v>
      </c>
      <c r="C47" s="98" t="s">
        <v>132</v>
      </c>
      <c r="D47" s="97"/>
      <c r="E47" s="97"/>
      <c r="F47" s="97"/>
      <c r="G47" s="97"/>
      <c r="H47" s="97"/>
      <c r="I47" s="97"/>
      <c r="J47" s="97"/>
      <c r="K47" s="5"/>
    </row>
    <row r="48" spans="1:11">
      <c r="A48" s="4"/>
      <c r="B48" s="55"/>
      <c r="C48" s="98"/>
      <c r="D48" s="97"/>
      <c r="E48" s="97"/>
      <c r="F48" s="97"/>
      <c r="G48" s="97"/>
      <c r="H48" s="97"/>
      <c r="I48" s="97"/>
      <c r="J48" s="97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201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202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194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32">
    <mergeCell ref="H12:J12"/>
    <mergeCell ref="H13:J13"/>
    <mergeCell ref="H14:J14"/>
    <mergeCell ref="H15:J15"/>
    <mergeCell ref="C46:J46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  <mergeCell ref="G7:J7"/>
    <mergeCell ref="H8:J8"/>
    <mergeCell ref="H9:J9"/>
    <mergeCell ref="H10:J10"/>
    <mergeCell ref="H11:J11"/>
    <mergeCell ref="H30:J30"/>
    <mergeCell ref="H31:J31"/>
    <mergeCell ref="H27:J27"/>
    <mergeCell ref="H24:J24"/>
    <mergeCell ref="H25:J25"/>
    <mergeCell ref="C48:J48"/>
    <mergeCell ref="H32:J32"/>
    <mergeCell ref="H33:J33"/>
    <mergeCell ref="H34:J34"/>
    <mergeCell ref="H35:J35"/>
    <mergeCell ref="C47:J4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5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00000000-0002-0000-05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179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185</v>
      </c>
      <c r="C23" s="92" t="s">
        <v>189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165</v>
      </c>
      <c r="C25" s="10" t="s">
        <v>166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183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183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183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183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183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180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 t="s">
        <v>134</v>
      </c>
      <c r="E9" s="90" t="s">
        <v>135</v>
      </c>
      <c r="F9" s="90" t="s">
        <v>22</v>
      </c>
      <c r="G9" s="90" t="s">
        <v>28</v>
      </c>
      <c r="H9" s="90" t="s">
        <v>162</v>
      </c>
      <c r="I9" s="90" t="s">
        <v>163</v>
      </c>
      <c r="J9" s="90" t="s">
        <v>164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185</v>
      </c>
      <c r="C17" s="92" t="s">
        <v>189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165</v>
      </c>
      <c r="C19" s="10" t="s">
        <v>166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 t="s">
        <v>153</v>
      </c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185</v>
      </c>
      <c r="C19" s="92" t="s">
        <v>189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165</v>
      </c>
      <c r="C21" s="10" t="s">
        <v>166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174</v>
      </c>
      <c r="J1" s="13" t="str">
        <f>'R-ALL'!J1</f>
        <v>Rev3.0</v>
      </c>
    </row>
    <row r="2" spans="1:11">
      <c r="J2" s="13"/>
    </row>
    <row r="3" spans="1:11" ht="22.5" customHeight="1">
      <c r="B3" s="88" t="s">
        <v>177</v>
      </c>
      <c r="C3" s="105"/>
      <c r="D3" s="105"/>
      <c r="E3" s="105"/>
      <c r="F3" s="105"/>
      <c r="G3" s="8"/>
      <c r="H3" s="88" t="s">
        <v>154</v>
      </c>
      <c r="I3" s="105"/>
      <c r="J3" s="105"/>
    </row>
    <row r="4" spans="1:11" ht="22.5" customHeight="1">
      <c r="B4" s="88" t="s">
        <v>178</v>
      </c>
      <c r="C4" s="105"/>
      <c r="D4" s="105"/>
      <c r="E4" s="105"/>
      <c r="F4" s="105"/>
      <c r="G4" s="8"/>
      <c r="H4" s="88" t="s">
        <v>56</v>
      </c>
      <c r="I4" s="105"/>
      <c r="J4" s="105"/>
    </row>
    <row r="5" spans="1:11" ht="22.5" customHeight="1">
      <c r="B5" s="88" t="s">
        <v>136</v>
      </c>
      <c r="C5" s="106"/>
      <c r="D5" s="106"/>
      <c r="E5" s="106"/>
      <c r="F5" s="106"/>
      <c r="G5" s="8"/>
      <c r="H5" s="88" t="s">
        <v>176</v>
      </c>
      <c r="I5" s="105"/>
      <c r="J5" s="105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9" t="s">
        <v>1</v>
      </c>
      <c r="C8" s="90" t="s">
        <v>175</v>
      </c>
      <c r="D8" s="90"/>
      <c r="E8" s="90"/>
      <c r="F8" s="90"/>
      <c r="G8" s="90"/>
      <c r="H8" s="90"/>
      <c r="I8" s="90"/>
      <c r="J8" s="90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185</v>
      </c>
      <c r="C25" s="10" t="s">
        <v>186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185</v>
      </c>
      <c r="C26" s="10" t="s">
        <v>187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183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183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183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183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183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183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191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171</v>
      </c>
      <c r="B54" t="s">
        <v>173</v>
      </c>
    </row>
    <row r="55" spans="1:9">
      <c r="A55" s="87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7" t="s">
        <v>172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190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190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168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168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168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168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168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168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172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172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170</v>
      </c>
    </row>
    <row r="134" spans="2:4">
      <c r="B134" s="28"/>
      <c r="C134" s="20">
        <v>5</v>
      </c>
      <c r="D134" s="24" t="s">
        <v>170</v>
      </c>
    </row>
    <row r="135" spans="2:4">
      <c r="B135" s="28"/>
      <c r="C135" s="20">
        <v>75</v>
      </c>
      <c r="D135" s="24" t="s">
        <v>169</v>
      </c>
    </row>
    <row r="136" spans="2:4">
      <c r="B136" s="28"/>
      <c r="C136" s="20">
        <v>80</v>
      </c>
      <c r="D136" s="24" t="s">
        <v>161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159</v>
      </c>
    </row>
    <row r="139" spans="2:4">
      <c r="B139" s="40"/>
      <c r="C139" s="20">
        <v>95</v>
      </c>
      <c r="D139" s="24" t="s">
        <v>160</v>
      </c>
    </row>
    <row r="140" spans="2:4">
      <c r="B140" s="28" t="s">
        <v>129</v>
      </c>
    </row>
    <row r="141" spans="2:4">
      <c r="C141" s="20" t="s">
        <v>40</v>
      </c>
      <c r="D141" s="24" t="s">
        <v>168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165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0A00AA-6845-4AB0-BDC8-2EE3405430E4}"/>
</file>

<file path=customXml/itemProps2.xml><?xml version="1.0" encoding="utf-8"?>
<ds:datastoreItem xmlns:ds="http://schemas.openxmlformats.org/officeDocument/2006/customXml" ds:itemID="{F702C8F5-2F21-4F44-B13D-854B0F0585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Jewella Sepulveda</cp:lastModifiedBy>
  <cp:lastPrinted>2018-10-03T23:00:59Z</cp:lastPrinted>
  <dcterms:created xsi:type="dcterms:W3CDTF">2017-07-10T05:27:40Z</dcterms:created>
  <dcterms:modified xsi:type="dcterms:W3CDTF">2019-07-08T22:58:00Z</dcterms:modified>
</cp:coreProperties>
</file>