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7 July\"/>
    </mc:Choice>
  </mc:AlternateContent>
  <xr:revisionPtr revIDLastSave="0" documentId="13_ncr:1_{04C2A127-3922-44CA-A47E-97229B84FDDE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F15" i="1"/>
  <c r="G15" i="1"/>
  <c r="H15" i="1"/>
  <c r="I15" i="1"/>
  <c r="J15" i="1"/>
  <c r="K15" i="1"/>
  <c r="E15" i="1"/>
  <c r="E13" i="9"/>
  <c r="D14" i="17"/>
  <c r="J5" i="17" l="1"/>
  <c r="J4" i="17"/>
  <c r="D13" i="17"/>
  <c r="D12" i="17"/>
  <c r="K14" i="1" l="1"/>
  <c r="J14" i="1"/>
  <c r="I14" i="1"/>
  <c r="H14" i="1"/>
  <c r="G14" i="1"/>
  <c r="F14" i="1"/>
  <c r="E14" i="1"/>
  <c r="K13" i="1"/>
  <c r="J13" i="1"/>
  <c r="I13" i="1"/>
  <c r="H13" i="1"/>
  <c r="G13" i="1"/>
  <c r="F13" i="1"/>
  <c r="E13" i="1"/>
  <c r="J5" i="1"/>
  <c r="J4" i="1"/>
  <c r="J1" i="1"/>
  <c r="J5" i="10" l="1"/>
  <c r="G12" i="9" l="1"/>
  <c r="F12" i="9"/>
  <c r="E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E18" i="9" l="1"/>
  <c r="F18" i="9"/>
  <c r="G18" i="9"/>
  <c r="J25" i="1" l="1"/>
  <c r="J26" i="1"/>
  <c r="D25" i="4"/>
  <c r="D24" i="4"/>
  <c r="G26" i="1"/>
  <c r="G25" i="1"/>
  <c r="K26" i="1"/>
  <c r="K25" i="1"/>
  <c r="E25" i="1"/>
  <c r="E26" i="1"/>
  <c r="D25" i="17"/>
  <c r="D24" i="17"/>
  <c r="H26" i="1"/>
  <c r="H25" i="1"/>
  <c r="I25" i="1"/>
  <c r="I26" i="1"/>
  <c r="F25" i="1"/>
  <c r="F26" i="1"/>
</calcChain>
</file>

<file path=xl/sharedStrings.xml><?xml version="1.0" encoding="utf-8"?>
<sst xmlns="http://schemas.openxmlformats.org/spreadsheetml/2006/main" count="1175" uniqueCount="209">
  <si>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</si>
  <si>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</si>
  <si>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</si>
  <si>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</si>
  <si>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</si>
  <si>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</si>
  <si>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</si>
  <si>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</si>
  <si>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</si>
  <si>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</si>
  <si>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</si>
  <si>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</si>
  <si>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</si>
  <si>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</si>
  <si>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</si>
  <si>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</si>
  <si>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</si>
  <si>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</si>
  <si>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</si>
  <si>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</si>
  <si>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</si>
  <si>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</si>
  <si>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</si>
  <si>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</si>
  <si>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</si>
  <si>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</si>
  <si>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</si>
  <si>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</si>
  <si>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</si>
  <si>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</si>
  <si>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</si>
  <si>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</si>
  <si>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</si>
  <si>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</si>
  <si>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</si>
  <si>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</si>
  <si>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</si>
  <si>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</si>
  <si>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</si>
  <si>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</si>
  <si>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</si>
  <si>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</si>
  <si>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</si>
  <si>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</si>
  <si>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</si>
  <si>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</si>
  <si>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</si>
  <si>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</si>
  <si>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</si>
  <si>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</si>
  <si>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</si>
  <si>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</si>
  <si>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</si>
  <si>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</si>
  <si>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</si>
  <si>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</si>
  <si>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</si>
  <si>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</si>
  <si>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</si>
  <si>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</si>
  <si>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</si>
  <si>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</si>
  <si>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</si>
  <si>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</si>
  <si>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</si>
  <si>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</si>
  <si>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</si>
  <si>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</si>
  <si>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</si>
  <si>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</si>
  <si>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</si>
  <si>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</si>
  <si>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</si>
  <si>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</si>
  <si>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</si>
  <si>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</si>
  <si>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</si>
  <si>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</si>
  <si>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</si>
  <si>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</si>
  <si>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</si>
  <si>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</si>
  <si>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</si>
  <si>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</si>
  <si>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</si>
  <si>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</si>
  <si>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</si>
  <si>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</si>
  <si>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</si>
  <si>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</si>
  <si>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</si>
  <si>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</si>
  <si>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</si>
  <si>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</si>
  <si>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</si>
  <si>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</si>
  <si>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</si>
  <si>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</si>
  <si>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</si>
  <si>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</si>
  <si>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</si>
  <si>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</si>
  <si>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</si>
  <si>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</si>
  <si>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</si>
  <si>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</si>
  <si>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</si>
  <si>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</si>
  <si>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</si>
  <si>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</si>
  <si>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</si>
  <si>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</si>
  <si>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</si>
  <si>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</si>
  <si>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</si>
  <si>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</si>
  <si>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</si>
  <si>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</si>
  <si>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</si>
  <si>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</si>
  <si>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</si>
  <si>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</si>
  <si>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</si>
  <si>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</si>
  <si>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</si>
  <si>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</si>
  <si>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</si>
  <si>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</si>
  <si>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</si>
  <si>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</si>
  <si>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</si>
  <si>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</si>
  <si>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</si>
  <si>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</si>
  <si>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</si>
  <si>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</si>
  <si>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</si>
  <si>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</si>
  <si>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</si>
  <si>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</si>
  <si>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</si>
  <si>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</si>
  <si>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</si>
  <si>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</si>
  <si>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</si>
  <si>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</si>
  <si>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</si>
  <si>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</si>
  <si>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</si>
  <si>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</si>
  <si>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</si>
  <si>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</si>
  <si>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</si>
  <si>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</si>
  <si>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</si>
  <si>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</si>
  <si>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</si>
  <si>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</si>
  <si>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</si>
  <si>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</si>
  <si>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</si>
  <si>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</si>
  <si>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</si>
  <si>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</si>
  <si>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</si>
  <si>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</si>
  <si>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</si>
  <si>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</si>
  <si>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</si>
  <si>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</si>
  <si>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</si>
  <si>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</si>
  <si>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</si>
  <si>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</si>
  <si>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</si>
  <si>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</si>
  <si>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</si>
  <si>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</si>
  <si>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</si>
  <si>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</si>
  <si>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</si>
  <si>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</si>
  <si>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</si>
  <si>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</si>
  <si>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</si>
  <si>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</si>
  <si>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</si>
  <si>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</si>
  <si>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</si>
  <si>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</si>
  <si>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</si>
  <si>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</si>
  <si>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</si>
  <si>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</si>
  <si>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</si>
  <si>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</si>
  <si>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</si>
  <si>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</si>
  <si>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</si>
  <si>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20170714COM01</t>
  </si>
  <si>
    <t xml:space="preserve">The Most Probable Number (MPN) count uses reference method APHA 9221 C, Table 9221:III </t>
  </si>
  <si>
    <t>Jewella Sepulveda</t>
  </si>
  <si>
    <t>Water Treatment Specialist</t>
  </si>
  <si>
    <t xml:space="preserve">NIND DAIRY </t>
  </si>
  <si>
    <t>CASTERBRIDGE FARMS</t>
  </si>
  <si>
    <t xml:space="preserve">Raw Water </t>
  </si>
  <si>
    <t xml:space="preserve">The sample was slightly discoloured with some significant sediment </t>
  </si>
  <si>
    <t xml:space="preserve">The sample was slightly discoloured with no significant sediment </t>
  </si>
  <si>
    <t>20190731SRT01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</si>
</sst>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38</xdr:row>
      <xdr:rowOff>146538</xdr:rowOff>
    </xdr:from>
    <xdr:to>
      <xdr:col>1</xdr:col>
      <xdr:colOff>1164550</xdr:colOff>
      <xdr:row>41</xdr:row>
      <xdr:rowOff>58615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48B1AB-86C3-4284-819A-0AF8C77BA9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3" y="7239000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36634</xdr:colOff>
      <xdr:row>29</xdr:row>
      <xdr:rowOff>139211</xdr:rowOff>
    </xdr:from>
    <xdr:to>
      <xdr:col>1</xdr:col>
      <xdr:colOff>1164549</xdr:colOff>
      <xdr:row>32</xdr:row>
      <xdr:rowOff>51288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931BC6-733A-4626-85AF-5F9768ABDF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2" y="5575788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43963</xdr:colOff>
      <xdr:row>30</xdr:row>
      <xdr:rowOff>117231</xdr:rowOff>
    </xdr:from>
    <xdr:to>
      <xdr:col>1</xdr:col>
      <xdr:colOff>1171878</xdr:colOff>
      <xdr:row>33</xdr:row>
      <xdr:rowOff>29308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E3B9F8-BBFE-44EA-9EAF-26B0590DE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1" y="6469673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43962</xdr:colOff>
      <xdr:row>47</xdr:row>
      <xdr:rowOff>131885</xdr:rowOff>
    </xdr:from>
    <xdr:to>
      <xdr:col>1</xdr:col>
      <xdr:colOff>1171877</xdr:colOff>
      <xdr:row>50</xdr:row>
      <xdr:rowOff>43962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D35CF8-51BB-489C-AA3D-213F77618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0" y="8872904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21</xdr:row>
      <xdr:rowOff>109904</xdr:rowOff>
    </xdr:from>
    <xdr:to>
      <xdr:col>1</xdr:col>
      <xdr:colOff>1164550</xdr:colOff>
      <xdr:row>24</xdr:row>
      <xdr:rowOff>21980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EBA3C-E45B-4C3D-BC39-94F4DC6E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3" y="4081096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47</xdr:row>
      <xdr:rowOff>131885</xdr:rowOff>
    </xdr:from>
    <xdr:to>
      <xdr:col>1</xdr:col>
      <xdr:colOff>1157222</xdr:colOff>
      <xdr:row>50</xdr:row>
      <xdr:rowOff>43962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46B76-B340-42B0-8C07-D61E272765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75845" y="8872904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topLeftCell="A19" zoomScale="130" zoomScaleNormal="110" zoomScalePageLayoutView="130" workbookViewId="0">
      <selection activeCell="D42" sqref="D4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9" width="10" style="1" customWidth="1"/>
    <col min="10" max="10" width="12.7109375" style="1" bestFit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43678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43678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D25/1000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D24*1000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131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8" t="s">
        <v>132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8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201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202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37" priority="9" operator="equal">
      <formula>"Above MAV"</formula>
    </cfRule>
    <cfRule type="cellIs" dxfId="36" priority="10" operator="equal">
      <formula>"ALERT"</formula>
    </cfRule>
  </conditionalFormatting>
  <conditionalFormatting sqref="F24">
    <cfRule type="cellIs" dxfId="35" priority="7" operator="equal">
      <formula>"Above MAV"</formula>
    </cfRule>
    <cfRule type="cellIs" dxfId="34" priority="8" operator="equal">
      <formula>"ALERT"</formula>
    </cfRule>
  </conditionalFormatting>
  <conditionalFormatting sqref="E24">
    <cfRule type="cellIs" dxfId="33" priority="5" operator="equal">
      <formula>"Above MAV"</formula>
    </cfRule>
    <cfRule type="cellIs" dxfId="32" priority="6" operator="equal">
      <formula>"ALERT"</formula>
    </cfRule>
  </conditionalFormatting>
  <conditionalFormatting sqref="E25">
    <cfRule type="cellIs" dxfId="31" priority="3" operator="equal">
      <formula>"Above MAV"</formula>
    </cfRule>
    <cfRule type="cellIs" dxfId="30" priority="4" operator="equal">
      <formula>"ALERT"</formula>
    </cfRule>
  </conditionalFormatting>
  <conditionalFormatting sqref="F25">
    <cfRule type="cellIs" dxfId="29" priority="1" operator="equal">
      <formula>"Above MAV"</formula>
    </cfRule>
    <cfRule type="cellIs" dxfId="28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topLeftCell="A19" zoomScale="130" zoomScaleNormal="110" zoomScalePageLayoutView="130" workbookViewId="0">
      <selection activeCell="A35" sqref="A35:XFD3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43678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43678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131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8" t="s">
        <v>132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201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27" priority="5" operator="equal">
      <formula>"Above MAV"</formula>
    </cfRule>
    <cfRule type="cellIs" dxfId="26" priority="6" operator="equal">
      <formula>"ALERT"</formula>
    </cfRule>
  </conditionalFormatting>
  <conditionalFormatting sqref="G9">
    <cfRule type="cellIs" dxfId="25" priority="3" operator="equal">
      <formula>"Above MAV"</formula>
    </cfRule>
    <cfRule type="cellIs" dxfId="24" priority="4" operator="equal">
      <formula>"ALERT"</formula>
    </cfRule>
  </conditionalFormatting>
  <conditionalFormatting sqref="G11:G12">
    <cfRule type="cellIs" dxfId="23" priority="1" operator="equal">
      <formula>"Above MAV"</formula>
    </cfRule>
    <cfRule type="cellIs" dxfId="22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1"/>
  <sheetViews>
    <sheetView tabSelected="1" view="pageLayout" topLeftCell="A7" zoomScale="130" zoomScaleNormal="110" zoomScalePageLayoutView="130" workbookViewId="0">
      <selection activeCell="J4" sqref="J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'[1]R-ALL'!J1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208</v>
      </c>
    </row>
    <row r="4" spans="1:10" ht="15.75">
      <c r="B4" s="3" t="s">
        <v>204</v>
      </c>
      <c r="F4" s="8"/>
      <c r="G4" s="8"/>
      <c r="H4" s="9" t="s">
        <v>56</v>
      </c>
      <c r="J4" s="70">
        <v>43677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43678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74"/>
      <c r="E7" s="8">
        <v>1</v>
      </c>
      <c r="F7" s="8">
        <v>2</v>
      </c>
      <c r="G7" s="8">
        <v>3</v>
      </c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205</v>
      </c>
      <c r="F8" s="72" t="s">
        <v>22</v>
      </c>
      <c r="G8" s="72" t="s">
        <v>28</v>
      </c>
    </row>
    <row r="9" spans="1:10">
      <c r="A9" s="4"/>
      <c r="B9" s="10" t="s">
        <v>3</v>
      </c>
      <c r="C9" s="11" t="s">
        <v>23</v>
      </c>
      <c r="D9" s="11" t="s">
        <v>64</v>
      </c>
      <c r="E9" s="14">
        <v>5.8</v>
      </c>
      <c r="F9" s="14">
        <v>6</v>
      </c>
      <c r="G9" s="14">
        <v>5.6</v>
      </c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70</v>
      </c>
      <c r="F10" s="11">
        <v>75</v>
      </c>
      <c r="G10" s="11">
        <v>45</v>
      </c>
    </row>
    <row r="11" spans="1:10">
      <c r="A11" s="4"/>
      <c r="B11" s="10" t="s">
        <v>6</v>
      </c>
      <c r="C11" s="10" t="s">
        <v>52</v>
      </c>
      <c r="D11" s="11" t="s">
        <v>65</v>
      </c>
      <c r="E11" s="11">
        <v>65</v>
      </c>
      <c r="F11" s="11" t="s">
        <v>38</v>
      </c>
      <c r="G11" s="11" t="s">
        <v>38</v>
      </c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f>2*(E10-(5*10^(E9-10)))/(1+(0.94*10^(E9-10)))*10^(6-E9)</f>
        <v>221.87088778433565</v>
      </c>
      <c r="F12" s="15">
        <f t="shared" ref="F12:G12" si="0">2*(F10-(5*10^(F9-10)))/(1+(0.94*10^(F9-10)))*10^(6-F9)</f>
        <v>149.98490141926658</v>
      </c>
      <c r="G12" s="15">
        <f t="shared" si="0"/>
        <v>226.06031918986199</v>
      </c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f>+E9+0.5+VLOOKUP(E10,LSI!$F$2:$G$25,2)+VLOOKUP(E11,LSI!$H$2:$I$25,2)-12.1</f>
        <v>-2.5999999999999996</v>
      </c>
      <c r="F13" s="14">
        <v>-3.4000000000000004</v>
      </c>
      <c r="G13" s="14">
        <v>-4.0999999999999996</v>
      </c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3.1</v>
      </c>
      <c r="F14" s="11">
        <v>2.2999999999999998</v>
      </c>
      <c r="G14" s="11">
        <v>0.56000000000000005</v>
      </c>
    </row>
    <row r="15" spans="1:10">
      <c r="A15" s="4"/>
      <c r="B15" s="10" t="s">
        <v>11</v>
      </c>
      <c r="C15" s="10" t="s">
        <v>24</v>
      </c>
      <c r="D15" s="11" t="s">
        <v>67</v>
      </c>
      <c r="E15" s="11">
        <v>0.04</v>
      </c>
      <c r="F15" s="11" t="s">
        <v>40</v>
      </c>
      <c r="G15" s="11" t="s">
        <v>40</v>
      </c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200</v>
      </c>
      <c r="F16" s="11">
        <v>200</v>
      </c>
      <c r="G16" s="11">
        <v>220</v>
      </c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28</v>
      </c>
      <c r="F17" s="11">
        <v>16</v>
      </c>
      <c r="G17" s="11">
        <v>81</v>
      </c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>E19/1000</f>
        <v>0.27900000000000003</v>
      </c>
      <c r="F18" s="14">
        <f t="shared" ref="F18:G18" si="1">F19/1000</f>
        <v>0.28000000000000003</v>
      </c>
      <c r="G18" s="14">
        <f t="shared" si="1"/>
        <v>0.308</v>
      </c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279</v>
      </c>
      <c r="F19" s="15">
        <v>280</v>
      </c>
      <c r="G19" s="15">
        <v>308</v>
      </c>
    </row>
    <row r="20" spans="1:11">
      <c r="A20" s="4"/>
      <c r="B20" s="10" t="s">
        <v>18</v>
      </c>
      <c r="C20" s="10" t="s">
        <v>25</v>
      </c>
      <c r="D20" s="11" t="s">
        <v>71</v>
      </c>
      <c r="E20" s="14">
        <v>21.4</v>
      </c>
      <c r="F20" s="14">
        <v>25.78</v>
      </c>
      <c r="G20" s="14">
        <v>6.88</v>
      </c>
    </row>
    <row r="21" spans="1:11">
      <c r="A21" s="4"/>
      <c r="B21" s="10" t="s">
        <v>165</v>
      </c>
      <c r="C21" s="10" t="s">
        <v>166</v>
      </c>
      <c r="D21" s="11" t="s">
        <v>23</v>
      </c>
      <c r="E21" s="11" t="s">
        <v>38</v>
      </c>
      <c r="F21" s="11" t="s">
        <v>38</v>
      </c>
      <c r="G21" s="11" t="s">
        <v>38</v>
      </c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89.8</v>
      </c>
      <c r="F22" s="14">
        <v>87.4</v>
      </c>
      <c r="G22" s="14">
        <v>96.2</v>
      </c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206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207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207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61" t="s">
        <v>62</v>
      </c>
      <c r="C29" s="62" t="s">
        <v>130</v>
      </c>
      <c r="D29" s="63"/>
      <c r="E29" s="63"/>
      <c r="F29" s="63"/>
      <c r="G29" s="63"/>
      <c r="H29" s="63"/>
      <c r="I29" s="63"/>
      <c r="J29" s="63"/>
      <c r="K29" s="5"/>
    </row>
    <row r="30" spans="1:11">
      <c r="A30" s="4"/>
      <c r="B30" s="55" t="s">
        <v>24</v>
      </c>
      <c r="C30" s="98" t="s">
        <v>132</v>
      </c>
      <c r="D30" s="97"/>
      <c r="E30" s="97"/>
      <c r="F30" s="97"/>
      <c r="G30" s="97"/>
      <c r="H30" s="97"/>
      <c r="I30" s="97"/>
      <c r="J30" s="97"/>
      <c r="K30" s="5"/>
    </row>
    <row r="31" spans="1:11">
      <c r="A31" s="4"/>
      <c r="B31" s="55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201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202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 t="s">
        <v>152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12" t="s">
        <v>196</v>
      </c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</sheetData>
  <mergeCells count="1">
    <mergeCell ref="C30:J30"/>
  </mergeCells>
  <conditionalFormatting sqref="D18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D19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L138"/>
  <sheetViews>
    <sheetView view="pageLayout" topLeftCell="A34" zoomScale="130" zoomScaleNormal="110" zoomScalePageLayoutView="130" workbookViewId="0">
      <selection activeCell="E51" sqref="E5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2" ht="23.25">
      <c r="B1" s="2" t="s">
        <v>0</v>
      </c>
      <c r="J1" s="13" t="str">
        <f>'[2]R-ALL'!J1</f>
        <v>Rev3.0</v>
      </c>
    </row>
    <row r="2" spans="1:12">
      <c r="J2" s="13"/>
    </row>
    <row r="3" spans="1:12">
      <c r="B3" s="1" t="s">
        <v>59</v>
      </c>
      <c r="F3" s="8"/>
      <c r="G3" s="8"/>
      <c r="H3" s="9" t="s">
        <v>154</v>
      </c>
      <c r="J3" s="69" t="s">
        <v>199</v>
      </c>
    </row>
    <row r="4" spans="1:12" ht="15.75">
      <c r="B4" s="3" t="s">
        <v>58</v>
      </c>
      <c r="F4" s="8"/>
      <c r="G4" s="8"/>
      <c r="H4" s="9" t="s">
        <v>56</v>
      </c>
      <c r="J4" s="70">
        <f ca="1">TODAY()</f>
        <v>43678</v>
      </c>
    </row>
    <row r="5" spans="1:12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43678</v>
      </c>
    </row>
    <row r="6" spans="1:12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2">
      <c r="A7" s="4"/>
      <c r="B7" s="4"/>
      <c r="C7" s="8"/>
      <c r="D7" s="74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5"/>
    </row>
    <row r="8" spans="1:12">
      <c r="A8" s="4"/>
      <c r="B8" s="71" t="s">
        <v>1</v>
      </c>
      <c r="C8" s="72" t="s">
        <v>2</v>
      </c>
      <c r="D8" s="72" t="s">
        <v>62</v>
      </c>
      <c r="E8" s="72" t="s">
        <v>134</v>
      </c>
      <c r="F8" s="72" t="s">
        <v>135</v>
      </c>
      <c r="G8" s="72" t="s">
        <v>22</v>
      </c>
      <c r="H8" s="72" t="s">
        <v>28</v>
      </c>
      <c r="I8" s="72" t="s">
        <v>162</v>
      </c>
      <c r="J8" s="72" t="s">
        <v>163</v>
      </c>
      <c r="K8" s="72" t="s">
        <v>164</v>
      </c>
      <c r="L8" s="5"/>
    </row>
    <row r="9" spans="1:12">
      <c r="A9" s="4"/>
      <c r="B9" s="10" t="s">
        <v>3</v>
      </c>
      <c r="C9" s="11" t="s">
        <v>23</v>
      </c>
      <c r="D9" s="11" t="s">
        <v>64</v>
      </c>
      <c r="E9" s="14"/>
      <c r="F9" s="14"/>
      <c r="G9" s="14"/>
      <c r="H9" s="14"/>
      <c r="I9" s="14"/>
      <c r="J9" s="14"/>
      <c r="K9" s="14"/>
      <c r="L9" s="5"/>
    </row>
    <row r="10" spans="1:12">
      <c r="A10" s="4"/>
      <c r="B10" s="10" t="s">
        <v>5</v>
      </c>
      <c r="C10" s="10" t="s">
        <v>52</v>
      </c>
      <c r="D10" s="11" t="s">
        <v>23</v>
      </c>
      <c r="E10" s="15"/>
      <c r="F10" s="15"/>
      <c r="G10" s="15"/>
      <c r="H10" s="15"/>
      <c r="I10" s="15"/>
      <c r="J10" s="15"/>
      <c r="K10" s="15"/>
      <c r="L10" s="5"/>
    </row>
    <row r="11" spans="1:12">
      <c r="A11" s="4"/>
      <c r="B11" s="10" t="s">
        <v>6</v>
      </c>
      <c r="C11" s="10" t="s">
        <v>52</v>
      </c>
      <c r="D11" s="11" t="s">
        <v>65</v>
      </c>
      <c r="E11" s="15"/>
      <c r="F11" s="15"/>
      <c r="G11" s="15"/>
      <c r="H11" s="15"/>
      <c r="I11" s="15"/>
      <c r="J11" s="15"/>
      <c r="K11" s="15"/>
      <c r="L11" s="5"/>
    </row>
    <row r="12" spans="1:12">
      <c r="A12" s="4"/>
      <c r="B12" s="10" t="s">
        <v>7</v>
      </c>
      <c r="C12" s="10" t="s">
        <v>52</v>
      </c>
      <c r="D12" s="11" t="s">
        <v>23</v>
      </c>
      <c r="E12" s="15"/>
      <c r="F12" s="15"/>
      <c r="G12" s="15"/>
      <c r="H12" s="15"/>
      <c r="I12" s="15"/>
      <c r="J12" s="15"/>
      <c r="K12" s="15"/>
      <c r="L12" s="5"/>
    </row>
    <row r="13" spans="1:12">
      <c r="A13" s="4"/>
      <c r="B13" s="10" t="s">
        <v>8</v>
      </c>
      <c r="C13" s="10" t="s">
        <v>52</v>
      </c>
      <c r="D13" s="11" t="s">
        <v>23</v>
      </c>
      <c r="E13" s="11">
        <f t="shared" ref="E13:K13" si="0">E11-E12</f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11">
        <f t="shared" si="0"/>
        <v>0</v>
      </c>
      <c r="L13" s="5"/>
    </row>
    <row r="14" spans="1:12">
      <c r="A14" s="4"/>
      <c r="B14" s="10" t="s">
        <v>14</v>
      </c>
      <c r="C14" s="10" t="s">
        <v>53</v>
      </c>
      <c r="D14" s="11" t="s">
        <v>23</v>
      </c>
      <c r="E14" s="15">
        <f>2*(E10-(5*10^(E9-10)))/(1+(0.94*10^(E9-10)))*10^(6-E9)</f>
        <v>-9.9999999990600013E-4</v>
      </c>
      <c r="F14" s="15">
        <f t="shared" ref="F14:K14" si="1">2*(F10-(5*10^(F9-10)))/(1+(0.94*10^(F9-10)))*10^(6-F9)</f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15">
        <f t="shared" si="1"/>
        <v>-9.9999999990600013E-4</v>
      </c>
      <c r="L14" s="5"/>
    </row>
    <row r="15" spans="1:12">
      <c r="A15" s="4"/>
      <c r="B15" s="10" t="s">
        <v>17</v>
      </c>
      <c r="C15" s="11" t="s">
        <v>23</v>
      </c>
      <c r="D15" s="11" t="s">
        <v>23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14" t="e">
        <f>+K9+0.5+VLOOKUP(K10,LSI!$F$2:$G$25,2)+VLOOKUP(K11,LSI!$H$2:$I$25,2)-12.1</f>
        <v>#N/A</v>
      </c>
      <c r="L15" s="5"/>
    </row>
    <row r="16" spans="1:12">
      <c r="A16" s="4"/>
      <c r="B16" s="10" t="s">
        <v>9</v>
      </c>
      <c r="C16" s="10" t="s">
        <v>54</v>
      </c>
      <c r="D16" s="11" t="s">
        <v>23</v>
      </c>
      <c r="E16" s="15"/>
      <c r="F16" s="15"/>
      <c r="G16" s="15"/>
      <c r="H16" s="15"/>
      <c r="I16" s="15"/>
      <c r="J16" s="15"/>
      <c r="K16" s="15"/>
      <c r="L16" s="5"/>
    </row>
    <row r="17" spans="1:12" ht="15">
      <c r="A17" s="4"/>
      <c r="B17" s="10" t="s">
        <v>109</v>
      </c>
      <c r="C17" s="10" t="s">
        <v>110</v>
      </c>
      <c r="D17" s="11" t="s">
        <v>23</v>
      </c>
      <c r="E17" s="15"/>
      <c r="F17" s="15"/>
      <c r="G17" s="15"/>
      <c r="H17" s="15"/>
      <c r="I17" s="15"/>
      <c r="J17" s="15"/>
      <c r="K17" s="15"/>
      <c r="L17" s="5"/>
    </row>
    <row r="18" spans="1:12">
      <c r="A18" s="4"/>
      <c r="B18" s="10" t="s">
        <v>10</v>
      </c>
      <c r="C18" s="10" t="s">
        <v>24</v>
      </c>
      <c r="D18" s="11" t="s">
        <v>66</v>
      </c>
      <c r="E18" s="11"/>
      <c r="F18" s="11"/>
      <c r="G18" s="11"/>
      <c r="H18" s="11"/>
      <c r="I18" s="11"/>
      <c r="J18" s="11"/>
      <c r="K18" s="11"/>
      <c r="L18" s="5"/>
    </row>
    <row r="19" spans="1:12">
      <c r="A19" s="4"/>
      <c r="B19" s="10" t="s">
        <v>11</v>
      </c>
      <c r="C19" s="10" t="s">
        <v>24</v>
      </c>
      <c r="D19" s="11" t="s">
        <v>67</v>
      </c>
      <c r="E19" s="11"/>
      <c r="F19" s="11"/>
      <c r="G19" s="11"/>
      <c r="H19" s="11"/>
      <c r="I19" s="11"/>
      <c r="J19" s="11"/>
      <c r="K19" s="11"/>
      <c r="L19" s="5"/>
    </row>
    <row r="20" spans="1:12">
      <c r="A20" s="4"/>
      <c r="B20" s="10" t="s">
        <v>12</v>
      </c>
      <c r="C20" s="10" t="s">
        <v>24</v>
      </c>
      <c r="D20" s="11" t="s">
        <v>42</v>
      </c>
      <c r="E20" s="11"/>
      <c r="F20" s="11"/>
      <c r="G20" s="11"/>
      <c r="H20" s="11"/>
      <c r="I20" s="11"/>
      <c r="J20" s="11"/>
      <c r="K20" s="11"/>
      <c r="L20" s="5"/>
    </row>
    <row r="21" spans="1:12">
      <c r="A21" s="4"/>
      <c r="B21" s="10" t="s">
        <v>13</v>
      </c>
      <c r="C21" s="10" t="s">
        <v>24</v>
      </c>
      <c r="D21" s="11" t="s">
        <v>39</v>
      </c>
      <c r="E21" s="11"/>
      <c r="F21" s="11"/>
      <c r="G21" s="11"/>
      <c r="H21" s="11"/>
      <c r="I21" s="11"/>
      <c r="J21" s="11"/>
      <c r="K21" s="11"/>
      <c r="L21" s="5"/>
    </row>
    <row r="22" spans="1:12">
      <c r="A22" s="4"/>
      <c r="B22" s="10" t="s">
        <v>4</v>
      </c>
      <c r="C22" s="10" t="s">
        <v>24</v>
      </c>
      <c r="D22" s="11" t="s">
        <v>69</v>
      </c>
      <c r="E22" s="11"/>
      <c r="F22" s="11"/>
      <c r="G22" s="11"/>
      <c r="H22" s="11"/>
      <c r="I22" s="11"/>
      <c r="J22" s="11"/>
      <c r="K22" s="11"/>
      <c r="L22" s="5"/>
    </row>
    <row r="23" spans="1:12">
      <c r="A23" s="4"/>
      <c r="B23" s="10" t="s">
        <v>15</v>
      </c>
      <c r="C23" s="10" t="s">
        <v>24</v>
      </c>
      <c r="D23" s="11" t="s">
        <v>70</v>
      </c>
      <c r="E23" s="15"/>
      <c r="F23" s="15"/>
      <c r="G23" s="15"/>
      <c r="H23" s="15"/>
      <c r="I23" s="15"/>
      <c r="J23" s="15"/>
      <c r="K23" s="15"/>
      <c r="L23" s="5"/>
    </row>
    <row r="24" spans="1:12">
      <c r="A24" s="4"/>
      <c r="B24" s="10" t="s">
        <v>16</v>
      </c>
      <c r="C24" s="10" t="s">
        <v>24</v>
      </c>
      <c r="D24" s="11" t="s">
        <v>65</v>
      </c>
      <c r="E24" s="15"/>
      <c r="F24" s="15"/>
      <c r="G24" s="15"/>
      <c r="H24" s="15"/>
      <c r="I24" s="15"/>
      <c r="J24" s="15"/>
      <c r="K24" s="15"/>
      <c r="L24" s="5"/>
    </row>
    <row r="25" spans="1:12">
      <c r="A25" s="4"/>
      <c r="B25" s="10" t="s">
        <v>185</v>
      </c>
      <c r="C25" s="10" t="s">
        <v>186</v>
      </c>
      <c r="D25" s="11" t="s">
        <v>23</v>
      </c>
      <c r="E25" s="14">
        <f ca="1">E26/1000</f>
        <v>0</v>
      </c>
      <c r="F25" s="14">
        <f t="shared" ref="F25:K25" ca="1" si="2">F26/1000</f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14">
        <f t="shared" ca="1" si="2"/>
        <v>0</v>
      </c>
      <c r="L25" s="5"/>
    </row>
    <row r="26" spans="1:12">
      <c r="A26" s="4"/>
      <c r="B26" s="10" t="s">
        <v>185</v>
      </c>
      <c r="C26" s="10" t="s">
        <v>187</v>
      </c>
      <c r="D26" s="11" t="s">
        <v>23</v>
      </c>
      <c r="E26" s="15">
        <f ca="1">E25*1000</f>
        <v>0</v>
      </c>
      <c r="F26" s="15">
        <f t="shared" ref="F26:K26" ca="1" si="3">F25*1000</f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15">
        <f t="shared" ca="1" si="3"/>
        <v>0</v>
      </c>
      <c r="L26" s="5"/>
    </row>
    <row r="27" spans="1:12">
      <c r="A27" s="4"/>
      <c r="B27" s="10" t="s">
        <v>18</v>
      </c>
      <c r="C27" s="10" t="s">
        <v>25</v>
      </c>
      <c r="D27" s="11" t="s">
        <v>71</v>
      </c>
      <c r="E27" s="14"/>
      <c r="F27" s="14"/>
      <c r="G27" s="14"/>
      <c r="H27" s="14"/>
      <c r="I27" s="14"/>
      <c r="J27" s="14"/>
      <c r="K27" s="14"/>
      <c r="L27" s="5"/>
    </row>
    <row r="28" spans="1:12">
      <c r="A28" s="4"/>
      <c r="B28" s="10" t="s">
        <v>165</v>
      </c>
      <c r="C28" s="10" t="s">
        <v>166</v>
      </c>
      <c r="D28" s="11" t="s">
        <v>23</v>
      </c>
      <c r="E28" s="15"/>
      <c r="F28" s="15"/>
      <c r="G28" s="15"/>
      <c r="H28" s="15"/>
      <c r="I28" s="15"/>
      <c r="J28" s="15"/>
      <c r="K28" s="15"/>
      <c r="L28" s="5"/>
    </row>
    <row r="29" spans="1:12">
      <c r="A29" s="4"/>
      <c r="B29" s="10" t="s">
        <v>19</v>
      </c>
      <c r="C29" s="10" t="s">
        <v>55</v>
      </c>
      <c r="D29" s="11" t="s">
        <v>23</v>
      </c>
      <c r="E29" s="14"/>
      <c r="F29" s="14"/>
      <c r="G29" s="14"/>
      <c r="H29" s="14"/>
      <c r="I29" s="14"/>
      <c r="J29" s="14"/>
      <c r="K29" s="14"/>
      <c r="L29" s="5"/>
    </row>
    <row r="30" spans="1:12">
      <c r="A30" s="4"/>
      <c r="B30" s="10" t="s">
        <v>20</v>
      </c>
      <c r="C30" s="10" t="s">
        <v>24</v>
      </c>
      <c r="D30" s="11" t="s">
        <v>72</v>
      </c>
      <c r="E30" s="14"/>
      <c r="F30" s="14"/>
      <c r="G30" s="14"/>
      <c r="H30" s="14"/>
      <c r="I30" s="14"/>
      <c r="J30" s="14"/>
      <c r="K30" s="14"/>
      <c r="L30" s="5"/>
    </row>
    <row r="31" spans="1:12">
      <c r="A31" s="4"/>
      <c r="B31" s="10" t="s">
        <v>26</v>
      </c>
      <c r="C31" s="10" t="s">
        <v>24</v>
      </c>
      <c r="D31" s="11" t="s">
        <v>23</v>
      </c>
      <c r="E31" s="86"/>
      <c r="F31" s="86"/>
      <c r="G31" s="86"/>
      <c r="H31" s="86"/>
      <c r="I31" s="86"/>
      <c r="J31" s="86"/>
      <c r="K31" s="86"/>
      <c r="L31" s="5"/>
    </row>
    <row r="32" spans="1:12">
      <c r="A32" s="4"/>
      <c r="B32" s="10" t="s">
        <v>27</v>
      </c>
      <c r="C32" s="10" t="s">
        <v>24</v>
      </c>
      <c r="D32" s="11" t="s">
        <v>23</v>
      </c>
      <c r="E32" s="14"/>
      <c r="F32" s="14"/>
      <c r="G32" s="14"/>
      <c r="H32" s="14"/>
      <c r="I32" s="14"/>
      <c r="J32" s="14"/>
      <c r="K32" s="14"/>
      <c r="L32" s="5"/>
    </row>
    <row r="33" spans="1:12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5"/>
    </row>
    <row r="34" spans="1:12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11" t="s">
        <v>23</v>
      </c>
      <c r="L34" s="5"/>
    </row>
    <row r="35" spans="1:12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11"/>
      <c r="L35" s="5"/>
    </row>
    <row r="36" spans="1:12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11"/>
      <c r="L36" s="5"/>
    </row>
    <row r="37" spans="1:12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2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2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2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2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2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2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2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2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2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2">
      <c r="A47" s="4"/>
      <c r="B47" s="61" t="s">
        <v>62</v>
      </c>
      <c r="C47" s="62" t="s">
        <v>130</v>
      </c>
      <c r="D47" s="63"/>
      <c r="E47" s="63"/>
      <c r="F47" s="63"/>
      <c r="G47" s="63"/>
      <c r="H47" s="63"/>
      <c r="I47" s="63"/>
      <c r="J47" s="63"/>
      <c r="K47" s="5"/>
    </row>
    <row r="48" spans="1:12">
      <c r="A48" s="4"/>
      <c r="B48" s="55" t="s">
        <v>24</v>
      </c>
      <c r="C48" s="98" t="s">
        <v>132</v>
      </c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201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196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1">
    <mergeCell ref="C48:J48"/>
  </mergeCells>
  <conditionalFormatting sqref="D25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26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  <x14:dataValidation type="list" allowBlank="1" showInputMessage="1" showErrorMessage="1" xr:uid="{8F565116-E9A2-4312-9EF7-D7BC4B14238C}">
          <x14:formula1>
            <xm:f>Data!$A$55:$A$65</xm:f>
          </x14:formula1>
          <xm:sqref>D35:K36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D33:K34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topLeftCell="A19" zoomScale="130" zoomScaleNormal="110" zoomScalePageLayoutView="130" workbookViewId="0">
      <selection activeCell="C25" sqref="C2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199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43678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200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131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8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201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202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22" zoomScale="130" zoomScaleNormal="110" zoomScalePageLayoutView="130" workbookViewId="0">
      <selection activeCell="E51" sqref="E5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43678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43678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D25/1000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D24*1000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198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131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8" t="s">
        <v>132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8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201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F17592-47AF-4C7D-AA39-8755CB0ADCCA}"/>
</file>

<file path=customXml/itemProps2.xml><?xml version="1.0" encoding="utf-8"?>
<ds:datastoreItem xmlns:ds="http://schemas.openxmlformats.org/officeDocument/2006/customXml" ds:itemID="{0C9B2809-1AE1-4999-A5AB-9E15F768F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2018-10-03T23:00:59Z</cp:lastPrinted>
  <dcterms:created xsi:type="dcterms:W3CDTF">2017-07-10T05:27:40Z</dcterms:created>
  <dcterms:modified xsi:type="dcterms:W3CDTF">2019-08-01T01:47:14Z</dcterms:modified>
</cp:coreProperties>
</file>