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70" documentId="13_ncr:1_{5278E66E-FC31-41E4-952E-6FE393837506}" xr6:coauthVersionLast="41" xr6:coauthVersionMax="41" xr10:uidLastSave="{323BE107-53B1-4CD6-839C-F6F20022DFE8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G12" i="18"/>
  <c r="J5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D24" i="18" l="1"/>
  <c r="F25" i="1" l="1"/>
  <c r="F26" i="1"/>
  <c r="G26" i="1"/>
  <c r="G25" i="1"/>
  <c r="D25" i="4"/>
  <c r="D24" i="4"/>
  <c r="H25" i="1"/>
  <c r="H26" i="1"/>
  <c r="K26" i="1"/>
  <c r="K25" i="1"/>
  <c r="I25" i="1"/>
  <c r="I26" i="1"/>
  <c r="J26" i="1"/>
  <c r="J25" i="1"/>
  <c r="E25" i="1"/>
  <c r="E26" i="1"/>
</calcChain>
</file>

<file path=xl/sharedStrings.xml><?xml version="1.0" encoding="utf-8"?>
<sst xmlns="http://schemas.openxmlformats.org/spreadsheetml/2006/main" count="1177" uniqueCount="212">
  <si>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</si>
  <si>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</si>
  <si>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</si>
  <si>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</si>
  <si>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</si>
  <si>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</si>
  <si>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</si>
  <si>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</si>
  <si>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</si>
  <si>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</si>
  <si>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</si>
  <si>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</si>
  <si>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</si>
  <si>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</si>
  <si>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</si>
  <si>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</si>
  <si>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</si>
  <si>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</si>
  <si>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</si>
  <si>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</si>
  <si>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</si>
  <si>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</si>
  <si>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</si>
  <si>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</si>
  <si>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</si>
  <si>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</si>
  <si>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</si>
  <si>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</si>
  <si>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</si>
  <si>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</si>
  <si>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</si>
  <si>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</si>
  <si>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</si>
  <si>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</si>
  <si>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</si>
  <si>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</si>
  <si>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</si>
  <si>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</si>
  <si>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</si>
  <si>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</si>
  <si>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</si>
  <si>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</si>
  <si>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</si>
  <si>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</si>
  <si>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</si>
  <si>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</si>
  <si>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</si>
  <si>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</si>
  <si>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</si>
  <si>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</si>
  <si>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</si>
  <si>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</si>
  <si>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</si>
  <si>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</si>
  <si>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</si>
  <si>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</si>
  <si>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</si>
  <si>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</si>
  <si>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</si>
  <si>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</si>
  <si>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</si>
  <si>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</si>
  <si>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</si>
  <si>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</si>
  <si>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</si>
  <si>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</si>
  <si>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</si>
  <si>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</si>
  <si>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</si>
  <si>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</si>
  <si>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</si>
  <si>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</si>
  <si>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</si>
  <si>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</si>
  <si>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</si>
  <si>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</si>
  <si>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</si>
  <si>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</si>
  <si>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</si>
  <si>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</si>
  <si>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</si>
  <si>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</si>
  <si>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</si>
  <si>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</si>
  <si>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</si>
  <si>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</si>
  <si>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</si>
  <si>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</si>
  <si>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</si>
  <si>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</si>
  <si>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</si>
  <si>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</si>
  <si>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</si>
  <si>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</si>
  <si>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</si>
  <si>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</si>
  <si>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</si>
  <si>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</si>
  <si>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</si>
  <si>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</si>
  <si>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</si>
  <si>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</si>
  <si>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</si>
  <si>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</si>
  <si>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</si>
  <si>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</si>
  <si>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</si>
  <si>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</si>
  <si>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</si>
  <si>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</si>
  <si>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</si>
  <si>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</si>
  <si>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</si>
  <si>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</si>
  <si>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</si>
  <si>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</si>
  <si>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</si>
  <si>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</si>
  <si>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</si>
  <si>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</si>
  <si>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</si>
  <si>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</si>
  <si>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</si>
  <si>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</si>
  <si>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</si>
  <si>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</si>
  <si>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</si>
  <si>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</si>
  <si>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</si>
  <si>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</si>
  <si>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</si>
  <si>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</si>
  <si>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</si>
  <si>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</si>
  <si>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</si>
  <si>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</si>
  <si>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</si>
  <si>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</si>
  <si>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</si>
  <si>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</si>
  <si>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</si>
  <si>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</si>
  <si>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</si>
  <si>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</si>
  <si>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</si>
  <si>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</si>
  <si>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</si>
  <si>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</si>
  <si>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</si>
  <si>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</si>
  <si>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</si>
  <si>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</si>
  <si>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</si>
  <si>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</si>
  <si>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</si>
  <si>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</si>
  <si>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</si>
  <si>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</si>
  <si>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</si>
  <si>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</si>
  <si>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</si>
  <si>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</si>
  <si>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</si>
  <si>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</si>
  <si>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</si>
  <si>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</si>
  <si>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</si>
  <si>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</si>
  <si>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</si>
  <si>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</si>
  <si>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</si>
  <si>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</si>
  <si>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</si>
  <si>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</si>
  <si>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</si>
  <si>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</si>
  <si>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</si>
  <si>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</si>
  <si>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</si>
  <si>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</si>
  <si>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</si>
  <si>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</si>
  <si>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</si>
  <si>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</si>
  <si>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</si>
  <si>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</si>
  <si>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</si>
  <si>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</si>
  <si>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</si>
  <si>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</si>
  <si>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</si>
  <si>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</si>
  <si>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</si>
  <si>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</si>
  <si>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</si>
  <si>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</si>
  <si>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</si>
  <si>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</si>
  <si>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</si>
  <si>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</si>
  <si>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</si>
  <si>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</si>
  <si>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</si>
  <si>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FLOOKS</t>
  </si>
  <si>
    <t>20201009SRT01</t>
  </si>
  <si>
    <t>Dam Sample</t>
  </si>
  <si>
    <t>20200109COM03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</si>
  <si>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some significant sediment </t>
    </r>
  </si>
  <si>
    <t>The negative LSI indicates corrosive water</t>
  </si>
  <si>
    <t>The high iron content may cause staining, taste and odour issues</t>
  </si>
  <si>
    <t xml:space="preserve">The sample was slightly discoloured with no significant sediment </t>
  </si>
  <si>
    <t xml:space="preserve">The sample was slightly discoloured with some significant sediment; iron precipitates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</si>
</sst>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1164550</xdr:colOff>
      <xdr:row>39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zoomScale="130" zoomScaleNormal="110" zoomScalePageLayoutView="130" workbookViewId="0">
      <selection activeCell="E39" sqref="E3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F3" s="8"/>
      <c r="G3" s="8"/>
      <c r="H3" s="9" t="s">
        <v>154</v>
      </c>
      <c r="J3" s="69" t="s">
        <v>206</v>
      </c>
    </row>
    <row r="4" spans="1:11" ht="15.75">
      <c r="B4" s="3" t="s">
        <v>203</v>
      </c>
      <c r="F4" s="8"/>
      <c r="G4" s="8"/>
      <c r="H4" s="9" t="s">
        <v>56</v>
      </c>
      <c r="J4" s="70">
        <v>43839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6.8</v>
      </c>
      <c r="E8" s="11" t="s">
        <v>64</v>
      </c>
      <c r="F8" s="11" t="s">
        <v>23</v>
      </c>
      <c r="G8" s="11" t="str">
        <f>VLOOKUP(D8,Lookup!C3:D7,2)</f>
        <v>Acidic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10</v>
      </c>
      <c r="E9" s="11" t="s">
        <v>23</v>
      </c>
      <c r="F9" s="11" t="s">
        <v>23</v>
      </c>
      <c r="G9" s="11" t="str">
        <f>VLOOKUP(D9,Lookup!C18:D25,2)</f>
        <v>Low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10</v>
      </c>
      <c r="E10" s="11" t="s">
        <v>65</v>
      </c>
      <c r="F10" s="11" t="s">
        <v>23</v>
      </c>
      <c r="G10" s="11" t="str">
        <f>VLOOKUP(D10,Lookup!C27:D33,2)</f>
        <v>Soft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>
        <v>7</v>
      </c>
      <c r="E11" s="11" t="s">
        <v>23</v>
      </c>
      <c r="F11" s="11" t="s">
        <v>23</v>
      </c>
      <c r="G11" s="11" t="str">
        <f>VLOOKUP(D11,Lookup!C35:D41,2)</f>
        <v>Soft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3.1669080920374615</v>
      </c>
      <c r="E13" s="11" t="s">
        <v>23</v>
      </c>
      <c r="F13" s="11" t="s">
        <v>23</v>
      </c>
      <c r="G13" s="11" t="str">
        <f>VLOOKUP(D13,Lookup!C98:D103,2)</f>
        <v>Low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-3.5999999999999996</v>
      </c>
      <c r="E14" s="11" t="s">
        <v>23</v>
      </c>
      <c r="F14" s="11" t="s">
        <v>23</v>
      </c>
      <c r="G14" s="11" t="str">
        <f>VLOOKUP(D14,Lookup!C105:D109,2)</f>
        <v>Aggressive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15</v>
      </c>
      <c r="E15" s="11" t="s">
        <v>23</v>
      </c>
      <c r="F15" s="11" t="s">
        <v>23</v>
      </c>
      <c r="G15" s="11" t="str">
        <f>VLOOKUP(D15,Lookup!C43:D50,2)</f>
        <v>Low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2.1</v>
      </c>
      <c r="E17" s="11" t="s">
        <v>66</v>
      </c>
      <c r="F17" s="11" t="s">
        <v>23</v>
      </c>
      <c r="G17" s="11" t="str">
        <f>VLOOKUP(D17,Lookup!C52:D59,2)</f>
        <v>High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>
        <v>0.02</v>
      </c>
      <c r="E19" s="11" t="s">
        <v>42</v>
      </c>
      <c r="F19" s="11" t="s">
        <v>23</v>
      </c>
      <c r="G19" s="11" t="str">
        <f>VLOOKUP(D19,Lookup!C67:D72,2)</f>
        <v>Low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150</v>
      </c>
      <c r="E21" s="11" t="s">
        <v>69</v>
      </c>
      <c r="F21" s="11" t="s">
        <v>23</v>
      </c>
      <c r="G21" s="11" t="str">
        <f>VLOOKUP(D21,Lookup!C9:D16,2)</f>
        <v>Moderate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21</v>
      </c>
      <c r="E22" s="11" t="s">
        <v>70</v>
      </c>
      <c r="F22" s="11" t="s">
        <v>23</v>
      </c>
      <c r="G22" s="11" t="str">
        <f>VLOOKUP(D22,Lookup!C80:D87,2)</f>
        <v>Low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16</v>
      </c>
      <c r="E23" s="11" t="s">
        <v>65</v>
      </c>
      <c r="F23" s="11" t="s">
        <v>23</v>
      </c>
      <c r="G23" s="11" t="str">
        <f>VLOOKUP(D23,Lookup!C80:D87,2)</f>
        <v>Low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21.8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v>218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6.32</v>
      </c>
      <c r="E26" s="11" t="s">
        <v>71</v>
      </c>
      <c r="F26" s="11" t="s">
        <v>23</v>
      </c>
      <c r="G26" s="11" t="str">
        <f>VLOOKUP(D26,Lookup!C124:D131,2)</f>
        <v>High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>
        <v>30</v>
      </c>
      <c r="E27" s="11" t="s">
        <v>23</v>
      </c>
      <c r="F27" s="11" t="s">
        <v>23</v>
      </c>
      <c r="G27" s="11" t="str">
        <f>VLOOKUP(D27,Lookup!C149:D152,2)</f>
        <v>Moderate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60.2</v>
      </c>
      <c r="E28" s="11" t="s">
        <v>23</v>
      </c>
      <c r="F28" s="11" t="s">
        <v>23</v>
      </c>
      <c r="G28" s="11" t="str">
        <f>VLOOKUP(D28,Lookup!C133:D139,2)</f>
        <v>Very Poor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207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208</v>
      </c>
      <c r="C31" s="95"/>
      <c r="K31" s="5"/>
    </row>
    <row r="32" spans="1:11">
      <c r="A32" s="4"/>
      <c r="B32" s="95" t="s">
        <v>209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7" t="s">
        <v>131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 t="s">
        <v>24</v>
      </c>
      <c r="C36" s="96" t="s">
        <v>132</v>
      </c>
      <c r="D36" s="97"/>
      <c r="E36" s="97"/>
      <c r="F36" s="97"/>
      <c r="G36" s="97"/>
      <c r="H36" s="97"/>
      <c r="I36" s="97"/>
      <c r="J36" s="97"/>
      <c r="K36" s="5"/>
    </row>
    <row r="37" spans="1:11">
      <c r="A37" s="4"/>
      <c r="B37" s="55"/>
      <c r="C37" s="96"/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201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7:J37"/>
    <mergeCell ref="H25:J25"/>
    <mergeCell ref="H26:J26"/>
    <mergeCell ref="H27:J27"/>
    <mergeCell ref="H28:J28"/>
    <mergeCell ref="C35:J35"/>
    <mergeCell ref="C36:J36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4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43839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7.3</v>
      </c>
      <c r="G9" s="14">
        <v>7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</v>
      </c>
      <c r="F10" s="11">
        <v>20</v>
      </c>
      <c r="G10" s="11">
        <v>40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3.1669080920374615</v>
      </c>
      <c r="F12" s="15">
        <f t="shared" ref="F12:G12" si="0">2*(F10-(5*10^(F9-10)))/(1+(0.94*10^(F9-10)))*10^(6-F9)</f>
        <v>1.9999978453980041</v>
      </c>
      <c r="G12" s="15">
        <f t="shared" si="0"/>
        <v>7.9914880012787979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-3.5999999999999996</v>
      </c>
      <c r="F13" s="14">
        <v>-2.8000000000000007</v>
      </c>
      <c r="G13" s="14">
        <v>-2.8000000000000007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2.1</v>
      </c>
      <c r="F14" s="11">
        <v>1.68</v>
      </c>
      <c r="G14" s="11">
        <v>0.87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80</v>
      </c>
      <c r="G16" s="11">
        <v>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20</v>
      </c>
      <c r="G17" s="11">
        <v>64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16</v>
      </c>
      <c r="F18" s="11">
        <v>16</v>
      </c>
      <c r="G18" s="11">
        <v>20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0.218</v>
      </c>
      <c r="F19" s="14">
        <f t="shared" ref="F19:G19" si="1">F20/1000</f>
        <v>0.10100000000000001</v>
      </c>
      <c r="G19" s="14">
        <f t="shared" si="1"/>
        <v>0.127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218</v>
      </c>
      <c r="F20" s="15">
        <v>101</v>
      </c>
      <c r="G20" s="15">
        <v>127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6.32</v>
      </c>
      <c r="F21" s="14">
        <v>3.42</v>
      </c>
      <c r="G21" s="14">
        <v>4.03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>
        <v>30</v>
      </c>
      <c r="F22" s="11" t="s">
        <v>38</v>
      </c>
      <c r="G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60.2</v>
      </c>
      <c r="F23" s="14">
        <v>58.5</v>
      </c>
      <c r="G23" s="14">
        <v>82.7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211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211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6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01AD09-A638-4F75-B182-F31A1B963167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9e3d8395-3b78-4cee-bcbb-a4d4a59b9b2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2020-01-09T02:58:28Z</cp:lastPrinted>
  <dcterms:created xsi:type="dcterms:W3CDTF">2017-07-10T05:27:40Z</dcterms:created>
  <dcterms:modified xsi:type="dcterms:W3CDTF">2020-01-13T22:20:58Z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