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27" documentId="13_ncr:1_{5278E66E-FC31-41E4-952E-6FE393837506}" xr6:coauthVersionLast="41" xr6:coauthVersionMax="41" xr10:uidLastSave="{54B3B7C7-DC68-4AFB-82E4-CD234E8A4E89}"/>
  <bookViews>
    <workbookView xWindow="1170" yWindow="1170" windowWidth="20760" windowHeight="14415" activeTab="3" xr2:uid="{00000000-000D-0000-FFFF-FFFF00000000}"/>
  </bookViews>
  <sheets>
    <sheet name="R-CHE" sheetId="18" r:id="rId1"/>
    <sheet name="Sheet1" sheetId="19" r:id="rId2"/>
    <sheet name="R-SHO" sheetId="7" r:id="rId3"/>
    <sheet name="R-SRT" sheetId="9" r:id="rId4"/>
    <sheet name="R-COM" sheetId="1" r:id="rId5"/>
    <sheet name="R-ECO" sheetId="10" r:id="rId6"/>
    <sheet name="R-ALL" sheetId="4" r:id="rId7"/>
    <sheet name="T-CHE" sheetId="12" r:id="rId8"/>
    <sheet name="T-SHO" sheetId="13" r:id="rId9"/>
    <sheet name="T-SRT" sheetId="15" r:id="rId10"/>
    <sheet name="T-ECO" sheetId="14" r:id="rId11"/>
    <sheet name="T-TWN" sheetId="16" r:id="rId12"/>
    <sheet name="T-ALL" sheetId="11" r:id="rId13"/>
    <sheet name="Data" sheetId="2" r:id="rId14"/>
    <sheet name="Lookup" sheetId="5" r:id="rId15"/>
    <sheet name="LSI" sheetId="6" r:id="rId16"/>
  </sheets>
  <externalReferences>
    <externalReference r:id="rId17"/>
    <externalReference r:id="rId1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G13" i="9"/>
  <c r="H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E25" i="1"/>
  <c r="E26" i="1"/>
  <c r="I25" i="1"/>
  <c r="I26" i="1"/>
  <c r="K26" i="1"/>
  <c r="K25" i="1"/>
  <c r="D25" i="18"/>
  <c r="D24" i="18"/>
  <c r="H26" i="1"/>
  <c r="H25" i="1"/>
  <c r="F25" i="1"/>
  <c r="F26" i="1"/>
  <c r="G26" i="1"/>
  <c r="G25" i="1"/>
  <c r="D24" i="4"/>
  <c r="D25" i="4"/>
  <c r="J26" i="1"/>
  <c r="J25" i="1"/>
</calcChain>
</file>

<file path=xl/sharedStrings.xml><?xml version="1.0" encoding="utf-8"?>
<sst xmlns="http://schemas.openxmlformats.org/spreadsheetml/2006/main" count="1180" uniqueCount="208">
  <si>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</si>
  <si>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</si>
  <si>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</si>
  <si>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</si>
  <si>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</si>
  <si>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</si>
  <si>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</si>
  <si>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</si>
  <si>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</si>
  <si>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</si>
  <si>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</si>
  <si>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</si>
  <si>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</si>
  <si>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</si>
  <si>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</si>
  <si>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</si>
  <si>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</si>
  <si>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</si>
  <si>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</si>
  <si>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</si>
  <si>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</si>
  <si>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</si>
  <si>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</si>
  <si>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</si>
  <si>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</si>
  <si>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</si>
  <si>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</si>
  <si>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</si>
  <si>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</si>
  <si>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</si>
  <si>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</si>
  <si>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</si>
  <si>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</si>
  <si>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</si>
  <si>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</si>
  <si>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</si>
  <si>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</si>
  <si>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</si>
  <si>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</si>
  <si>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</si>
  <si>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</si>
  <si>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</si>
  <si>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</si>
  <si>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</si>
  <si>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</si>
  <si>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</si>
  <si>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</si>
  <si>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</si>
  <si>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</si>
  <si>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</si>
  <si>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</si>
  <si>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</si>
  <si>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</si>
  <si>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</si>
  <si>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</si>
  <si>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</si>
  <si>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</si>
  <si>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</si>
  <si>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</si>
  <si>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</si>
  <si>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</si>
  <si>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</si>
  <si>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</si>
  <si>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</si>
  <si>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</si>
  <si>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</si>
  <si>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</si>
  <si>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</si>
  <si>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</si>
  <si>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</si>
  <si>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</si>
  <si>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</si>
  <si>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</si>
  <si>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</si>
  <si>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</si>
  <si>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</si>
  <si>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</si>
  <si>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</si>
  <si>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</si>
  <si>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</si>
  <si>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</si>
  <si>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</si>
  <si>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</si>
  <si>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</si>
  <si>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</si>
  <si>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</si>
  <si>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</si>
  <si>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</si>
  <si>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</si>
  <si>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</si>
  <si>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</si>
  <si>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</si>
  <si>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</si>
  <si>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</si>
  <si>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</si>
  <si>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</si>
  <si>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</si>
  <si>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</si>
  <si>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</si>
  <si>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</si>
  <si>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</si>
  <si>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</si>
  <si>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</si>
  <si>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</si>
  <si>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</si>
  <si>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</si>
  <si>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</si>
  <si>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</si>
  <si>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</si>
  <si>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</si>
  <si>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</si>
  <si>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</si>
  <si>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</si>
  <si>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</si>
  <si>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</si>
  <si>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</si>
  <si>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</si>
  <si>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</si>
  <si>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</si>
  <si>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</si>
  <si>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</si>
  <si>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</si>
  <si>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</si>
  <si>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</si>
  <si>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</si>
  <si>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</si>
  <si>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</si>
  <si>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</si>
  <si>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</si>
  <si>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</si>
  <si>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</si>
  <si>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</si>
  <si>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</si>
  <si>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</si>
  <si>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</si>
  <si>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</si>
  <si>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</si>
  <si>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</si>
  <si>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</si>
  <si>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</si>
  <si>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</si>
  <si>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</si>
  <si>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</si>
  <si>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</si>
  <si>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</si>
  <si>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</si>
  <si>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</si>
  <si>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</si>
  <si>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</si>
  <si>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</si>
  <si>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</si>
  <si>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</si>
  <si>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</si>
  <si>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</si>
  <si>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</si>
  <si>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</si>
  <si>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</si>
  <si>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</si>
  <si>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</si>
  <si>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</si>
  <si>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</si>
  <si>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</si>
  <si>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</si>
  <si>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</si>
  <si>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</si>
  <si>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</si>
  <si>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</si>
  <si>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</si>
  <si>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</si>
  <si>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</si>
  <si>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</si>
  <si>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</si>
  <si>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</si>
  <si>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</si>
  <si>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</si>
  <si>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</si>
  <si>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</si>
  <si>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</si>
  <si>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</si>
  <si>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</si>
  <si>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</si>
  <si>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</si>
  <si>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</si>
  <si>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</si>
  <si>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</si>
  <si>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</si>
  <si>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</si>
  <si>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</si>
  <si>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</si>
  <si>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</si>
  <si>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</si>
  <si>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</si>
  <si>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</si>
  <si>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</si>
  <si>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</si>
  <si>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</si>
  <si>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</si>
  <si>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</si>
  <si>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</si>
  <si>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</si>
  <si>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</si>
  <si>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</si>
  <si>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</si>
  <si>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MULBERRY GROVE</t>
  </si>
  <si>
    <t>20200123SRT01</t>
  </si>
  <si>
    <t>&lt;0.1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</si>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</sst>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topLeftCell="A10" zoomScale="130" zoomScaleNormal="110" zoomScalePageLayoutView="130" workbookViewId="0">
      <selection activeCell="D15" sqref="D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43854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3" t="s">
        <v>131</v>
      </c>
      <c r="D37" s="103"/>
      <c r="E37" s="103"/>
      <c r="F37" s="103"/>
      <c r="G37" s="103"/>
      <c r="H37" s="103"/>
      <c r="I37" s="103"/>
      <c r="J37" s="103"/>
      <c r="K37" s="5"/>
    </row>
    <row r="38" spans="1:11">
      <c r="A38" s="4"/>
      <c r="B38" s="55" t="s">
        <v>24</v>
      </c>
      <c r="C38" s="102" t="s">
        <v>132</v>
      </c>
      <c r="D38" s="103"/>
      <c r="E38" s="103"/>
      <c r="F38" s="103"/>
      <c r="G38" s="103"/>
      <c r="H38" s="103"/>
      <c r="I38" s="103"/>
      <c r="J38" s="103"/>
      <c r="K38" s="5"/>
    </row>
    <row r="39" spans="1:11">
      <c r="A39" s="4"/>
      <c r="B39" s="55"/>
      <c r="C39" s="102"/>
      <c r="D39" s="103"/>
      <c r="E39" s="103"/>
      <c r="F39" s="103"/>
      <c r="G39" s="103"/>
      <c r="H39" s="103"/>
      <c r="I39" s="103"/>
      <c r="J39" s="103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38" zoomScale="160" zoomScaleNormal="160" workbookViewId="0">
      <selection activeCell="C48" sqref="C48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8AC0-D96D-491D-BE48-01AFCB4661E5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43854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3" t="s">
        <v>131</v>
      </c>
      <c r="D28" s="103"/>
      <c r="E28" s="103"/>
      <c r="F28" s="103"/>
      <c r="G28" s="103"/>
      <c r="H28" s="103"/>
      <c r="I28" s="103"/>
      <c r="J28" s="103"/>
      <c r="K28" s="5"/>
    </row>
    <row r="29" spans="1:11">
      <c r="A29" s="4"/>
      <c r="B29" s="55" t="s">
        <v>24</v>
      </c>
      <c r="C29" s="102" t="s">
        <v>132</v>
      </c>
      <c r="D29" s="103"/>
      <c r="E29" s="103"/>
      <c r="F29" s="103"/>
      <c r="G29" s="103"/>
      <c r="H29" s="103"/>
      <c r="I29" s="103"/>
      <c r="J29" s="103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9" zoomScale="130" zoomScaleNormal="110" zoomScalePageLayoutView="130" workbookViewId="0">
      <selection activeCell="I31" sqref="I3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F3" s="8"/>
      <c r="G3" s="8"/>
      <c r="H3" s="9" t="s">
        <v>154</v>
      </c>
      <c r="J3" s="69" t="s">
        <v>204</v>
      </c>
    </row>
    <row r="4" spans="1:10" ht="15.75">
      <c r="B4" s="3" t="s">
        <v>203</v>
      </c>
      <c r="F4" s="8"/>
      <c r="G4" s="8"/>
      <c r="H4" s="9" t="s">
        <v>56</v>
      </c>
      <c r="J4" s="70">
        <v>43853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43854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6.6</v>
      </c>
      <c r="F9" s="14">
        <v>6.7</v>
      </c>
      <c r="G9" s="14">
        <v>6.7</v>
      </c>
      <c r="H9" s="14">
        <v>6.3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225</v>
      </c>
      <c r="F10" s="11">
        <v>235</v>
      </c>
      <c r="G10" s="11">
        <v>230</v>
      </c>
      <c r="H10" s="11">
        <v>80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150</v>
      </c>
      <c r="F11" s="11">
        <v>180</v>
      </c>
      <c r="G11" s="11">
        <v>45</v>
      </c>
      <c r="H11" s="11">
        <v>5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112.99160561562771</v>
      </c>
      <c r="F12" s="15">
        <f t="shared" ref="F12:H12" si="0">2*(F10-(5*10^(F9-10)))/(1+(0.94*10^(F9-10)))*10^(6-F9)</f>
        <v>93.732170078535134</v>
      </c>
      <c r="G12" s="15">
        <f t="shared" si="0"/>
        <v>91.737847320925752</v>
      </c>
      <c r="H12" s="15">
        <f t="shared" si="0"/>
        <v>80.173920388176157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-0.90000000000000036</v>
      </c>
      <c r="F13" s="14">
        <f>+F9+0.5+VLOOKUP(F10,LSI!$F$2:$G$25,2)+VLOOKUP(F11,LSI!$H$2:$I$25,2)-12.1</f>
        <v>-0.79999999999999893</v>
      </c>
      <c r="G13" s="14">
        <f>+G9+0.5+VLOOKUP(G10,LSI!$F$2:$G$25,2)+VLOOKUP(G11,LSI!$H$2:$I$25,2)-12.1</f>
        <v>-1.4000000000000004</v>
      </c>
      <c r="H13" s="14">
        <f>+H9+0.5+VLOOKUP(H10,LSI!$F$2:$G$25,2)+VLOOKUP(H11,LSI!$H$2:$I$25,2)-12.1</f>
        <v>-3.0999999999999996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0.92</v>
      </c>
      <c r="F14" s="11">
        <v>0.85</v>
      </c>
      <c r="G14" s="11">
        <v>0.67</v>
      </c>
      <c r="H14" s="11">
        <v>0.18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0.08</v>
      </c>
      <c r="F15" s="11">
        <v>0.12</v>
      </c>
      <c r="G15" s="11" t="s">
        <v>40</v>
      </c>
      <c r="H15" s="11" t="s">
        <v>205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440</v>
      </c>
      <c r="F16" s="11">
        <v>440</v>
      </c>
      <c r="G16" s="11">
        <v>440</v>
      </c>
      <c r="H16" s="11">
        <v>500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95</v>
      </c>
      <c r="F17" s="11">
        <v>94</v>
      </c>
      <c r="G17" s="11">
        <v>89</v>
      </c>
      <c r="H17" s="11">
        <v>195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62</v>
      </c>
      <c r="F18" s="11">
        <v>63</v>
      </c>
      <c r="G18" s="11">
        <v>160</v>
      </c>
      <c r="H18" s="11">
        <v>190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0.61599999999999999</v>
      </c>
      <c r="F19" s="14">
        <f t="shared" ref="F19:H19" si="1">F20/1000</f>
        <v>0.61899999999999999</v>
      </c>
      <c r="G19" s="14">
        <f t="shared" si="1"/>
        <v>0.623</v>
      </c>
      <c r="H19" s="14">
        <f t="shared" si="1"/>
        <v>0.70399999999999996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616</v>
      </c>
      <c r="F20" s="15">
        <v>619</v>
      </c>
      <c r="G20" s="15">
        <v>623</v>
      </c>
      <c r="H20" s="15">
        <v>704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4.13</v>
      </c>
      <c r="F21" s="14">
        <v>5.41</v>
      </c>
      <c r="G21" s="14">
        <v>0.75</v>
      </c>
      <c r="H21" s="14" t="s">
        <v>41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95.1</v>
      </c>
      <c r="F23" s="14">
        <v>94.7</v>
      </c>
      <c r="G23" s="14">
        <v>41.8</v>
      </c>
      <c r="H23" s="14">
        <v>92.8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206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102" t="s">
        <v>132</v>
      </c>
      <c r="D32" s="103"/>
      <c r="E32" s="103"/>
      <c r="F32" s="103"/>
      <c r="G32" s="103"/>
      <c r="H32" s="103"/>
      <c r="I32" s="103"/>
      <c r="J32" s="103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43854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43854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2" t="s">
        <v>132</v>
      </c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3" t="s">
        <v>131</v>
      </c>
      <c r="D21" s="103"/>
      <c r="E21" s="103"/>
      <c r="F21" s="103"/>
      <c r="G21" s="103"/>
      <c r="H21" s="103"/>
      <c r="I21" s="103"/>
      <c r="J21" s="103"/>
      <c r="K21" s="5"/>
    </row>
    <row r="22" spans="1:11">
      <c r="A22" s="4"/>
      <c r="B22" s="55"/>
      <c r="C22" s="102"/>
      <c r="D22" s="103"/>
      <c r="E22" s="103"/>
      <c r="F22" s="103"/>
      <c r="G22" s="103"/>
      <c r="H22" s="103"/>
      <c r="I22" s="103"/>
      <c r="J22" s="103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4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43854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99" t="s">
        <v>44</v>
      </c>
      <c r="H7" s="100"/>
      <c r="I7" s="100"/>
      <c r="J7" s="101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197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3" t="s">
        <v>131</v>
      </c>
      <c r="D46" s="103"/>
      <c r="E46" s="103"/>
      <c r="F46" s="103"/>
      <c r="G46" s="103"/>
      <c r="H46" s="103"/>
      <c r="I46" s="103"/>
      <c r="J46" s="103"/>
      <c r="K46" s="5"/>
    </row>
    <row r="47" spans="1:11">
      <c r="A47" s="4"/>
      <c r="B47" s="55" t="s">
        <v>24</v>
      </c>
      <c r="C47" s="102" t="s">
        <v>132</v>
      </c>
      <c r="D47" s="103"/>
      <c r="E47" s="103"/>
      <c r="F47" s="103"/>
      <c r="G47" s="103"/>
      <c r="H47" s="103"/>
      <c r="I47" s="103"/>
      <c r="J47" s="103"/>
      <c r="K47" s="5"/>
    </row>
    <row r="48" spans="1:11">
      <c r="A48" s="4"/>
      <c r="B48" s="55"/>
      <c r="C48" s="102"/>
      <c r="D48" s="103"/>
      <c r="E48" s="103"/>
      <c r="F48" s="103"/>
      <c r="G48" s="103"/>
      <c r="H48" s="103"/>
      <c r="I48" s="103"/>
      <c r="J48" s="103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purl.org/dc/terms/"/>
    <ds:schemaRef ds:uri="9e3d8395-3b78-4cee-bcbb-a4d4a59b9b21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9487F84-AE66-422D-B486-FCB57358D5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R-CHE</vt:lpstr>
      <vt:lpstr>Sheet1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2020-01-23T23:17:08Z</cp:lastPrinted>
  <dcterms:created xsi:type="dcterms:W3CDTF">2017-07-10T05:27:40Z</dcterms:created>
  <dcterms:modified xsi:type="dcterms:W3CDTF">2020-01-24T01:53:31Z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