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58" documentId="13_ncr:1_{5278E66E-FC31-41E4-952E-6FE393837506}" xr6:coauthVersionLast="44" xr6:coauthVersionMax="44" xr10:uidLastSave="{00937AC0-64CC-47FD-B80D-61D67EEDC237}"/>
  <bookViews>
    <workbookView xWindow="-120" yWindow="-120" windowWidth="29040" windowHeight="1584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G12" i="18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H26" i="1"/>
  <c r="H25" i="1"/>
  <c r="I26" i="1"/>
  <c r="I25" i="1"/>
  <c r="K26" i="1"/>
  <c r="K25" i="1"/>
  <c r="J25" i="1"/>
  <c r="J26" i="1"/>
  <c r="D24" i="4"/>
  <c r="D25" i="4"/>
  <c r="G25" i="1"/>
  <c r="G26" i="1"/>
  <c r="E25" i="1"/>
  <c r="E26" i="1"/>
  <c r="F25" i="1"/>
  <c r="F26" i="1"/>
</calcChain>
</file>

<file path=xl/sharedStrings.xml><?xml version="1.0" encoding="utf-8"?>
<sst xmlns="http://schemas.openxmlformats.org/spreadsheetml/2006/main" count="1184" uniqueCount="214">
  <si>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</si>
  <si>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</si>
  <si>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</si>
  <si>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</si>
  <si>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</si>
  <si>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</si>
  <si>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</si>
  <si>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</si>
  <si>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</si>
  <si>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</si>
  <si>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</si>
  <si>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</si>
  <si>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</si>
  <si>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</si>
  <si>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</si>
  <si>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</si>
  <si>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</si>
  <si>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</si>
  <si>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</si>
  <si>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</si>
  <si>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</si>
  <si>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</si>
  <si>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</si>
  <si>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</si>
  <si>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</si>
  <si>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</si>
  <si>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</si>
  <si>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</si>
  <si>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</si>
  <si>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</si>
  <si>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</si>
  <si>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</si>
  <si>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</si>
  <si>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</si>
  <si>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</si>
  <si>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</si>
  <si>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</si>
  <si>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</si>
  <si>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</si>
  <si>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</si>
  <si>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</si>
  <si>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</si>
  <si>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</si>
  <si>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</si>
  <si>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</si>
  <si>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</si>
  <si>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</si>
  <si>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</si>
  <si>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</si>
  <si>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</si>
  <si>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</si>
  <si>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</si>
  <si>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</si>
  <si>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</si>
  <si>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</si>
  <si>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</si>
  <si>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</si>
  <si>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</si>
  <si>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</si>
  <si>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</si>
  <si>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</si>
  <si>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</si>
  <si>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</si>
  <si>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</si>
  <si>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</si>
  <si>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</si>
  <si>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</si>
  <si>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</si>
  <si>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</si>
  <si>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</si>
  <si>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</si>
  <si>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</si>
  <si>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</si>
  <si>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</si>
  <si>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</si>
  <si>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</si>
  <si>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</si>
  <si>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</si>
  <si>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</si>
  <si>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</si>
  <si>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</si>
  <si>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</si>
  <si>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</si>
  <si>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</si>
  <si>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</si>
  <si>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</si>
  <si>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</si>
  <si>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</si>
  <si>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</si>
  <si>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</si>
  <si>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</si>
  <si>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</si>
  <si>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</si>
  <si>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</si>
  <si>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</si>
  <si>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</si>
  <si>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</si>
  <si>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</si>
  <si>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</si>
  <si>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</si>
  <si>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</si>
  <si>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</si>
  <si>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</si>
  <si>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</si>
  <si>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</si>
  <si>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</si>
  <si>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</si>
  <si>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</si>
  <si>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</si>
  <si>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</si>
  <si>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</si>
  <si>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</si>
  <si>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</si>
  <si>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</si>
  <si>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</si>
  <si>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</si>
  <si>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</si>
  <si>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</si>
  <si>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</si>
  <si>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</si>
  <si>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</si>
  <si>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</si>
  <si>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</si>
  <si>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</si>
  <si>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</si>
  <si>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</si>
  <si>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</si>
  <si>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</si>
  <si>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</si>
  <si>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</si>
  <si>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</si>
  <si>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</si>
  <si>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</si>
  <si>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</si>
  <si>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</si>
  <si>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</si>
  <si>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</si>
  <si>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</si>
  <si>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</si>
  <si>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</si>
  <si>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</si>
  <si>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</si>
  <si>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</si>
  <si>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</si>
  <si>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</si>
  <si>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</si>
  <si>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</si>
  <si>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</si>
  <si>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</si>
  <si>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</si>
  <si>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</si>
  <si>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</si>
  <si>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</si>
  <si>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</si>
  <si>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</si>
  <si>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</si>
  <si>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</si>
  <si>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</si>
  <si>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</si>
  <si>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</si>
  <si>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</si>
  <si>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</si>
  <si>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</si>
  <si>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</si>
  <si>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</si>
  <si>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</si>
  <si>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</si>
  <si>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</si>
  <si>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</si>
  <si>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</si>
  <si>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</si>
  <si>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</si>
  <si>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</si>
  <si>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</si>
  <si>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</si>
  <si>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</si>
  <si>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</si>
  <si>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</si>
  <si>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</si>
  <si>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</si>
  <si>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</si>
  <si>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</si>
  <si>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</si>
  <si>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</si>
  <si>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</si>
  <si>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</si>
  <si>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</si>
  <si>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</si>
  <si>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</si>
  <si>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</si>
  <si>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</si>
  <si>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</si>
  <si>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</si>
  <si>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</si>
  <si>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</si>
  <si>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</si>
  <si>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</si>
  <si>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</si>
  <si>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</si>
  <si>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</si>
  <si>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</si>
  <si>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</si>
  <si>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</si>
  <si>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COOPER FARM SERVICES</t>
  </si>
  <si>
    <t>BORE WATER</t>
  </si>
  <si>
    <t>20200129SRT01</t>
  </si>
  <si>
    <r>
      <t xml:space="preserve">Comments: </t>
    </r>
    <r>
      <rPr>
        <sz val="8"/>
        <color theme="1"/>
        <rFont val="Arial"/>
        <family val="2"/>
      </rPr>
      <t xml:space="preserve">The sample was discoloured with no significant sediment </t>
    </r>
  </si>
  <si>
    <t>The negative LSI indicates corrosive water</t>
  </si>
  <si>
    <t>The high iron and manganese content may cause staining, taste and odour issues</t>
  </si>
  <si>
    <t>20200129CHM02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</si>
  <si>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</si>
  <si>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</si>
  <si>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some significant sediment 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</si>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</sst>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36</xdr:row>
      <xdr:rowOff>146538</xdr:rowOff>
    </xdr:from>
    <xdr:to>
      <xdr:col>1</xdr:col>
      <xdr:colOff>1164550</xdr:colOff>
      <xdr:row>39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4"/>
  <sheetViews>
    <sheetView view="pageLayout" zoomScale="130" zoomScaleNormal="110" zoomScalePageLayoutView="130" workbookViewId="0">
      <selection activeCell="J4" sqref="J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209</v>
      </c>
    </row>
    <row r="4" spans="1:11" ht="15.75">
      <c r="B4" s="3" t="s">
        <v>204</v>
      </c>
      <c r="F4" s="8"/>
      <c r="G4" s="8"/>
      <c r="H4" s="9" t="s">
        <v>56</v>
      </c>
      <c r="J4" s="70">
        <v>43859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>
        <v>6.2</v>
      </c>
      <c r="E8" s="11" t="s">
        <v>64</v>
      </c>
      <c r="F8" s="11" t="s">
        <v>23</v>
      </c>
      <c r="G8" s="11" t="str">
        <f>VLOOKUP(D8,Lookup!C3:D7,2)</f>
        <v>Acidic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>
        <v>60</v>
      </c>
      <c r="E9" s="11" t="s">
        <v>23</v>
      </c>
      <c r="F9" s="11" t="s">
        <v>23</v>
      </c>
      <c r="G9" s="11" t="str">
        <f>VLOOKUP(D9,Lookup!C18:D25,2)</f>
        <v>Moderate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>
        <v>56</v>
      </c>
      <c r="E10" s="11" t="s">
        <v>65</v>
      </c>
      <c r="F10" s="11" t="s">
        <v>23</v>
      </c>
      <c r="G10" s="11" t="str">
        <f>VLOOKUP(D10,Lookup!C27:D33,2)</f>
        <v>Slightly Hard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>
        <v>55</v>
      </c>
      <c r="E11" s="11" t="s">
        <v>23</v>
      </c>
      <c r="F11" s="11" t="s">
        <v>23</v>
      </c>
      <c r="G11" s="11" t="str">
        <f>VLOOKUP(D11,Lookup!C35:D41,2)</f>
        <v>Slightly Hard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 t="s">
        <v>38</v>
      </c>
      <c r="E12" s="11" t="s">
        <v>23</v>
      </c>
      <c r="F12" s="11" t="s">
        <v>23</v>
      </c>
      <c r="G12" s="11" t="str">
        <f>VLOOKUP(D12,Lookup!C35:D41,2)</f>
        <v>Trace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75.702603166824545</v>
      </c>
      <c r="E13" s="11" t="s">
        <v>23</v>
      </c>
      <c r="F13" s="11" t="s">
        <v>23</v>
      </c>
      <c r="G13" s="11" t="str">
        <f>VLOOKUP(D13,Lookup!C98:D103,2)</f>
        <v>Very High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-2.4000000000000004</v>
      </c>
      <c r="E14" s="11" t="s">
        <v>23</v>
      </c>
      <c r="F14" s="11" t="s">
        <v>23</v>
      </c>
      <c r="G14" s="11" t="str">
        <f>VLOOKUP(D14,Lookup!C105:D109,2)</f>
        <v>Aggressive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>
        <v>16</v>
      </c>
      <c r="E15" s="11" t="s">
        <v>23</v>
      </c>
      <c r="F15" s="11" t="s">
        <v>23</v>
      </c>
      <c r="G15" s="11" t="str">
        <f>VLOOKUP(D15,Lookup!C43:D50,2)</f>
        <v>Moderate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>
        <v>2.15</v>
      </c>
      <c r="E17" s="11" t="s">
        <v>66</v>
      </c>
      <c r="F17" s="11" t="s">
        <v>23</v>
      </c>
      <c r="G17" s="11" t="str">
        <f>VLOOKUP(D17,Lookup!C52:D59,2)</f>
        <v>High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>
        <v>0.31</v>
      </c>
      <c r="E18" s="11" t="s">
        <v>67</v>
      </c>
      <c r="F18" s="11">
        <v>0.4</v>
      </c>
      <c r="G18" s="11" t="str">
        <f>VLOOKUP(D18,Lookup!C61:D65,2)</f>
        <v>Very High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>
        <v>0.03</v>
      </c>
      <c r="E19" s="11" t="s">
        <v>42</v>
      </c>
      <c r="F19" s="11" t="s">
        <v>23</v>
      </c>
      <c r="G19" s="11" t="str">
        <f>VLOOKUP(D19,Lookup!C67:D72,2)</f>
        <v>Low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>
        <v>190</v>
      </c>
      <c r="E21" s="11" t="s">
        <v>69</v>
      </c>
      <c r="F21" s="11" t="s">
        <v>23</v>
      </c>
      <c r="G21" s="11" t="str">
        <f>VLOOKUP(D21,Lookup!C9:D16,2)</f>
        <v>Moderate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>
        <v>29</v>
      </c>
      <c r="E22" s="11" t="s">
        <v>70</v>
      </c>
      <c r="F22" s="11" t="s">
        <v>23</v>
      </c>
      <c r="G22" s="11" t="str">
        <f>VLOOKUP(D22,Lookup!C80:D87,2)</f>
        <v>Low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>
        <v>29</v>
      </c>
      <c r="E23" s="11" t="s">
        <v>65</v>
      </c>
      <c r="F23" s="11" t="s">
        <v>23</v>
      </c>
      <c r="G23" s="11" t="str">
        <f>VLOOKUP(D23,Lookup!C80:D87,2)</f>
        <v>Low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>D25/10</f>
        <v>27.1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v>271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>
        <v>19.14</v>
      </c>
      <c r="E26" s="11" t="s">
        <v>71</v>
      </c>
      <c r="F26" s="11" t="s">
        <v>23</v>
      </c>
      <c r="G26" s="11" t="str">
        <f>VLOOKUP(D26,Lookup!C124:D131,2)</f>
        <v>High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>
        <v>78.2</v>
      </c>
      <c r="E28" s="11" t="s">
        <v>23</v>
      </c>
      <c r="F28" s="11" t="s">
        <v>23</v>
      </c>
      <c r="G28" s="11" t="str">
        <f>VLOOKUP(D28,Lookup!C133:D139,2)</f>
        <v>Poor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207</v>
      </c>
      <c r="C31" s="95"/>
      <c r="K31" s="5"/>
    </row>
    <row r="32" spans="1:11">
      <c r="A32" s="4"/>
      <c r="B32" s="95" t="s">
        <v>208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103" t="s">
        <v>131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 t="s">
        <v>24</v>
      </c>
      <c r="C36" s="102" t="s">
        <v>132</v>
      </c>
      <c r="D36" s="103"/>
      <c r="E36" s="103"/>
      <c r="F36" s="103"/>
      <c r="G36" s="103"/>
      <c r="H36" s="103"/>
      <c r="I36" s="103"/>
      <c r="J36" s="103"/>
      <c r="K36" s="5"/>
    </row>
    <row r="37" spans="1:11">
      <c r="A37" s="4"/>
      <c r="B37" s="55"/>
      <c r="C37" s="102"/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201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C37:J37"/>
    <mergeCell ref="H25:J25"/>
    <mergeCell ref="H26:J26"/>
    <mergeCell ref="H27:J27"/>
    <mergeCell ref="H28:J28"/>
    <mergeCell ref="C35:J35"/>
    <mergeCell ref="C36:J36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43860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6" zoomScale="130" zoomScaleNormal="110" zoomScalePageLayoutView="130" workbookViewId="0">
      <selection activeCell="I36" sqref="I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43859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6.2</v>
      </c>
      <c r="G9" s="14">
        <v>5.8</v>
      </c>
      <c r="H9" s="14">
        <v>5.0999999999999996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60</v>
      </c>
      <c r="G10" s="11">
        <v>45</v>
      </c>
      <c r="H10" s="11">
        <v>20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65</v>
      </c>
      <c r="F11" s="11">
        <v>56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88.319870336468995</v>
      </c>
      <c r="F12" s="15">
        <f t="shared" ref="F12:H12" si="0">2*(F10-(5*10^(F9-10)))/(1+(0.94*10^(F9-10)))*10^(6-F9)</f>
        <v>75.702603166824545</v>
      </c>
      <c r="G12" s="15">
        <f t="shared" si="0"/>
        <v>142.63092788253951</v>
      </c>
      <c r="H12" s="15">
        <f t="shared" si="0"/>
        <v>317.72653394604168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f>+F9+0.5+VLOOKUP(F10,LSI!$F$2:$G$25,2)+VLOOKUP(F11,LSI!$H$2:$I$25,2)-12.1</f>
        <v>-2.4000000000000004</v>
      </c>
      <c r="G13" s="14">
        <v>-3.9000000000000004</v>
      </c>
      <c r="H13" s="14">
        <v>-5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2.75</v>
      </c>
      <c r="F14" s="11">
        <v>2.15</v>
      </c>
      <c r="G14" s="11">
        <v>0.78</v>
      </c>
      <c r="H14" s="11">
        <v>7.0000000000000007E-2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</v>
      </c>
      <c r="F15" s="11">
        <v>0.31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200</v>
      </c>
      <c r="F16" s="11">
        <v>190</v>
      </c>
      <c r="G16" s="11">
        <v>230</v>
      </c>
      <c r="H16" s="11">
        <v>240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38</v>
      </c>
      <c r="F17" s="11">
        <v>29</v>
      </c>
      <c r="G17" s="11">
        <v>48</v>
      </c>
      <c r="H17" s="11">
        <v>115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30</v>
      </c>
      <c r="F18" s="11">
        <v>29</v>
      </c>
      <c r="G18" s="11">
        <v>91</v>
      </c>
      <c r="H18" s="11">
        <v>90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0.27500000000000002</v>
      </c>
      <c r="F19" s="14">
        <f t="shared" ref="F19:H19" si="1">F20/1000</f>
        <v>0.27100000000000002</v>
      </c>
      <c r="G19" s="14">
        <f t="shared" si="1"/>
        <v>0.33</v>
      </c>
      <c r="H19" s="14">
        <f t="shared" si="1"/>
        <v>0.34300000000000003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275</v>
      </c>
      <c r="F20" s="15">
        <v>271</v>
      </c>
      <c r="G20" s="15">
        <v>330</v>
      </c>
      <c r="H20" s="15">
        <v>343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11.47</v>
      </c>
      <c r="F21" s="14">
        <v>19.14</v>
      </c>
      <c r="G21" s="14">
        <v>2</v>
      </c>
      <c r="H21" s="14">
        <v>2.2000000000000002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73</v>
      </c>
      <c r="F23" s="14">
        <v>78.2</v>
      </c>
      <c r="G23" s="14">
        <v>7</v>
      </c>
      <c r="H23" s="14">
        <v>89.1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210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211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213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212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D2AFD16-BCA0-4544-88AB-662E9D07577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BB385CEF-BC26-4887-A197-2AE56932A910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43860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43860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43860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a485ba0b-8b54-4b26-a1c0-8a4bc31186fb"/>
    <ds:schemaRef ds:uri="9e3d8395-3b78-4cee-bcbb-a4d4a59b9b21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41AD4D9-2230-419F-A2AD-6CF8E000897E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2020-01-30T00:50:52Z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