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sepulveda\Davey Water Products\DWP BU Acqua by Davey - Acqua OneDrive\Acqua by Davey\1. NZ Team File\Analysis\2020\02 February\"/>
    </mc:Choice>
  </mc:AlternateContent>
  <xr:revisionPtr revIDLastSave="130" documentId="13_ncr:1_{5278E66E-FC31-41E4-952E-6FE393837506}" xr6:coauthVersionLast="44" xr6:coauthVersionMax="44" xr10:uidLastSave="{0E3145BE-6071-40D0-9FBF-CDFF3E526DE7}"/>
  <bookViews>
    <workbookView xWindow="-120" yWindow="-120" windowWidth="29040" windowHeight="15840" activeTab="3" xr2:uid="{00000000-000D-0000-FFFF-FFFF00000000}"/>
  </bookViews>
  <sheets>
    <sheet name="R-CHE" sheetId="18" r:id="rId1"/>
    <sheet name="Sheet1" sheetId="19" r:id="rId2"/>
    <sheet name="R-SHO" sheetId="7" r:id="rId3"/>
    <sheet name="R-SRT" sheetId="9" r:id="rId4"/>
    <sheet name="R-COM" sheetId="1" r:id="rId5"/>
    <sheet name="R-ECO" sheetId="10" r:id="rId6"/>
    <sheet name="R-ALL" sheetId="4" r:id="rId7"/>
    <sheet name="T-CHE" sheetId="12" r:id="rId8"/>
    <sheet name="T-SHO" sheetId="13" r:id="rId9"/>
    <sheet name="T-SRT" sheetId="15" r:id="rId10"/>
    <sheet name="T-ECO" sheetId="14" r:id="rId11"/>
    <sheet name="T-TWN" sheetId="16" r:id="rId12"/>
    <sheet name="T-ALL" sheetId="11" r:id="rId13"/>
    <sheet name="Data" sheetId="2" r:id="rId14"/>
    <sheet name="Lookup" sheetId="5" r:id="rId15"/>
    <sheet name="LSI" sheetId="6" r:id="rId16"/>
  </sheets>
  <externalReferences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H12" i="9" l="1"/>
  <c r="G12" i="9"/>
  <c r="F12" i="9"/>
  <c r="E12" i="9"/>
  <c r="J5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9" i="9" l="1"/>
  <c r="F19" i="9"/>
  <c r="G19" i="9"/>
  <c r="H19" i="9"/>
  <c r="J25" i="1"/>
  <c r="J26" i="1"/>
  <c r="H25" i="1"/>
  <c r="H26" i="1"/>
  <c r="G26" i="1"/>
  <c r="G25" i="1"/>
  <c r="D25" i="4"/>
  <c r="D24" i="4"/>
  <c r="I26" i="1"/>
  <c r="I25" i="1"/>
  <c r="D25" i="18"/>
  <c r="D24" i="18"/>
  <c r="F25" i="1"/>
  <c r="F26" i="1"/>
  <c r="E25" i="1"/>
  <c r="E26" i="1"/>
  <c r="K26" i="1"/>
  <c r="K25" i="1"/>
</calcChain>
</file>

<file path=xl/sharedStrings.xml><?xml version="1.0" encoding="utf-8"?>
<sst xmlns="http://schemas.openxmlformats.org/spreadsheetml/2006/main" count="1182" uniqueCount="208">
  <si>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</si>
  <si>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</si>
  <si>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</si>
  <si>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</si>
  <si>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</si>
  <si>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</si>
  <si>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</si>
  <si>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</si>
  <si>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</si>
  <si>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</si>
  <si>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</si>
  <si>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</si>
  <si>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</si>
  <si>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</si>
  <si>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</si>
  <si>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</si>
  <si>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</si>
  <si>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</si>
  <si>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</si>
  <si>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</si>
  <si>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</si>
  <si>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</si>
  <si>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</si>
  <si>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</si>
  <si>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</si>
  <si>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</si>
  <si>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</si>
  <si>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</si>
  <si>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</si>
  <si>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</si>
  <si>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</si>
  <si>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</si>
  <si>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</si>
  <si>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</si>
  <si>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</si>
  <si>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</si>
  <si>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</si>
  <si>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</si>
  <si>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</si>
  <si>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</si>
  <si>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</si>
  <si>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</si>
  <si>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</si>
  <si>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</si>
  <si>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</si>
  <si>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</si>
  <si>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</si>
  <si>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</si>
  <si>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</si>
  <si>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</si>
  <si>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</si>
  <si>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</si>
  <si>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</si>
  <si>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</si>
  <si>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</si>
  <si>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</si>
  <si>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</si>
  <si>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</si>
  <si>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</si>
  <si>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</si>
  <si>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</si>
  <si>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</si>
  <si>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</si>
  <si>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</si>
  <si>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</si>
  <si>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</si>
  <si>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</si>
  <si>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</si>
  <si>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</si>
  <si>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</si>
  <si>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</si>
  <si>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</si>
  <si>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</si>
  <si>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</si>
  <si>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</si>
  <si>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</si>
  <si>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</si>
  <si>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</si>
  <si>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</si>
  <si>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</si>
  <si>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</si>
  <si>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</si>
  <si>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</si>
  <si>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</si>
  <si>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</si>
  <si>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</si>
  <si>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</si>
  <si>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</si>
  <si>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</si>
  <si>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</si>
  <si>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</si>
  <si>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</si>
  <si>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</si>
  <si>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</si>
  <si>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</si>
  <si>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</si>
  <si>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</si>
  <si>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</si>
  <si>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</si>
  <si>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</si>
  <si>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</si>
  <si>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</si>
  <si>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</si>
  <si>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</si>
  <si>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</si>
  <si>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</si>
  <si>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</si>
  <si>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</si>
  <si>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</si>
  <si>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</si>
  <si>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</si>
  <si>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</si>
  <si>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</si>
  <si>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</si>
  <si>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</si>
  <si>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</si>
  <si>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</si>
  <si>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</si>
  <si>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</si>
  <si>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</si>
  <si>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</si>
  <si>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</si>
  <si>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</si>
  <si>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</si>
  <si>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</si>
  <si>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</si>
  <si>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</si>
  <si>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</si>
  <si>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</si>
  <si>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</si>
  <si>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</si>
  <si>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</si>
  <si>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</si>
  <si>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</si>
  <si>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</si>
  <si>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</si>
  <si>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</si>
  <si>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</si>
  <si>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</si>
  <si>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</si>
  <si>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</si>
  <si>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</si>
  <si>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</si>
  <si>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</si>
  <si>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</si>
  <si>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</si>
  <si>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</si>
  <si>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</si>
  <si>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</si>
  <si>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</si>
  <si>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</si>
  <si>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</si>
  <si>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</si>
  <si>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</si>
  <si>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</si>
  <si>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</si>
  <si>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</si>
  <si>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</si>
  <si>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</si>
  <si>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</si>
  <si>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</si>
  <si>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</si>
  <si>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</si>
  <si>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</si>
  <si>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</si>
  <si>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</si>
  <si>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</si>
  <si>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</si>
  <si>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</si>
  <si>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</si>
  <si>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</si>
  <si>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</si>
  <si>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</si>
  <si>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</si>
  <si>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</si>
  <si>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</si>
  <si>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</si>
  <si>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</si>
  <si>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</si>
  <si>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</si>
  <si>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</si>
  <si>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</si>
  <si>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</si>
  <si>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</si>
  <si>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</si>
  <si>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</si>
  <si>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</si>
  <si>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</si>
  <si>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</si>
  <si>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</si>
  <si>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</si>
  <si>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</si>
  <si>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</si>
  <si>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</si>
  <si>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</si>
  <si>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</si>
  <si>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</si>
  <si>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</si>
  <si>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</si>
  <si>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</si>
  <si>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</si>
  <si>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</si>
  <si>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</si>
  <si>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MCQUINN PUMPS</t>
  </si>
  <si>
    <t>STRONGE FAMILY TRUST</t>
  </si>
  <si>
    <t>20200204SRT01</t>
  </si>
  <si>
    <t xml:space="preserve">The sample was discoloured with some significant sediment </t>
  </si>
  <si>
    <t xml:space="preserve">The sample was slightly discoloured with some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</si>
</sst>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35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topLeftCell="A10" zoomScale="130" zoomScaleNormal="110" zoomScalePageLayoutView="130" workbookViewId="0">
      <selection activeCell="D15" sqref="D1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43868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43868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194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3" t="s">
        <v>131</v>
      </c>
      <c r="D37" s="103"/>
      <c r="E37" s="103"/>
      <c r="F37" s="103"/>
      <c r="G37" s="103"/>
      <c r="H37" s="103"/>
      <c r="I37" s="103"/>
      <c r="J37" s="103"/>
      <c r="K37" s="5"/>
    </row>
    <row r="38" spans="1:11">
      <c r="A38" s="4"/>
      <c r="B38" s="55" t="s">
        <v>24</v>
      </c>
      <c r="C38" s="102" t="s">
        <v>132</v>
      </c>
      <c r="D38" s="103"/>
      <c r="E38" s="103"/>
      <c r="F38" s="103"/>
      <c r="G38" s="103"/>
      <c r="H38" s="103"/>
      <c r="I38" s="103"/>
      <c r="J38" s="103"/>
      <c r="K38" s="5"/>
    </row>
    <row r="39" spans="1:11">
      <c r="A39" s="4"/>
      <c r="B39" s="55"/>
      <c r="C39" s="102"/>
      <c r="D39" s="103"/>
      <c r="E39" s="103"/>
      <c r="F39" s="103"/>
      <c r="G39" s="103"/>
      <c r="H39" s="103"/>
      <c r="I39" s="103"/>
      <c r="J39" s="103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193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1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1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177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176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38" zoomScale="160" zoomScaleNormal="160" workbookViewId="0">
      <selection activeCell="C48" sqref="C48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88AC0-D96D-491D-BE48-01AFCB4661E5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E2" sqref="E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43868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43868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156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156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194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3" t="s">
        <v>131</v>
      </c>
      <c r="D28" s="103"/>
      <c r="E28" s="103"/>
      <c r="F28" s="103"/>
      <c r="G28" s="103"/>
      <c r="H28" s="103"/>
      <c r="I28" s="103"/>
      <c r="J28" s="103"/>
      <c r="K28" s="5"/>
    </row>
    <row r="29" spans="1:11">
      <c r="A29" s="4"/>
      <c r="B29" s="55" t="s">
        <v>24</v>
      </c>
      <c r="C29" s="102" t="s">
        <v>132</v>
      </c>
      <c r="D29" s="103"/>
      <c r="E29" s="103"/>
      <c r="F29" s="103"/>
      <c r="G29" s="103"/>
      <c r="H29" s="103"/>
      <c r="I29" s="103"/>
      <c r="J29" s="103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195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7" zoomScale="130" zoomScaleNormal="110" zoomScalePageLayoutView="130" workbookViewId="0">
      <selection activeCell="I26" sqref="I2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43865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43868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5.9</v>
      </c>
      <c r="F9" s="14">
        <v>5.9</v>
      </c>
      <c r="G9" s="14">
        <v>6.1</v>
      </c>
      <c r="H9" s="14">
        <v>5.2</v>
      </c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80</v>
      </c>
      <c r="F10" s="11">
        <v>75</v>
      </c>
      <c r="G10" s="11">
        <v>75</v>
      </c>
      <c r="H10" s="11">
        <v>25</v>
      </c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45</v>
      </c>
      <c r="F11" s="11">
        <v>40</v>
      </c>
      <c r="G11" s="11" t="s">
        <v>38</v>
      </c>
      <c r="H11" s="11" t="s">
        <v>38</v>
      </c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201.41202708463354</v>
      </c>
      <c r="F12" s="15">
        <f t="shared" ref="F12:H12" si="0">2*(F10-(5*10^(F9-10)))/(1+(0.94*10^(F9-10)))*10^(6-F9)</f>
        <v>188.82371289651024</v>
      </c>
      <c r="G12" s="15">
        <f t="shared" si="0"/>
        <v>119.13413699534961</v>
      </c>
      <c r="H12" s="15">
        <f t="shared" si="0"/>
        <v>315.47297232501381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-2.5999999999999996</v>
      </c>
      <c r="F13" s="14">
        <f>+F9+0.5+VLOOKUP(F10,LSI!$F$2:$G$25,2)+VLOOKUP(F11,LSI!$H$2:$I$25,2)-12.1</f>
        <v>-2.6999999999999993</v>
      </c>
      <c r="G13" s="14">
        <v>-3.3000000000000007</v>
      </c>
      <c r="H13" s="14">
        <v>-4.6999999999999993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6.2</v>
      </c>
      <c r="F14" s="11">
        <v>17</v>
      </c>
      <c r="G14" s="11">
        <v>3.1</v>
      </c>
      <c r="H14" s="11">
        <v>0.28000000000000003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0.06</v>
      </c>
      <c r="F15" s="11">
        <v>0.13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180</v>
      </c>
      <c r="F16" s="11">
        <v>180</v>
      </c>
      <c r="G16" s="11">
        <v>210</v>
      </c>
      <c r="H16" s="11">
        <v>300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42</v>
      </c>
      <c r="F17" s="11">
        <v>46</v>
      </c>
      <c r="G17" s="11">
        <v>42</v>
      </c>
      <c r="H17" s="11">
        <v>135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1">
        <v>49</v>
      </c>
      <c r="F18" s="11">
        <v>52</v>
      </c>
      <c r="G18" s="11">
        <v>100</v>
      </c>
      <c r="H18" s="11">
        <v>130</v>
      </c>
    </row>
    <row r="19" spans="1:11">
      <c r="A19" s="4"/>
      <c r="B19" s="10" t="s">
        <v>185</v>
      </c>
      <c r="C19" s="10" t="s">
        <v>186</v>
      </c>
      <c r="D19" s="11" t="s">
        <v>23</v>
      </c>
      <c r="E19" s="14">
        <f>E20/1000</f>
        <v>0.253</v>
      </c>
      <c r="F19" s="14">
        <f t="shared" ref="F19:H19" si="1">F20/1000</f>
        <v>0.254</v>
      </c>
      <c r="G19" s="14">
        <f t="shared" si="1"/>
        <v>0.29699999999999999</v>
      </c>
      <c r="H19" s="14">
        <f t="shared" si="1"/>
        <v>0.42299999999999999</v>
      </c>
    </row>
    <row r="20" spans="1:11">
      <c r="A20" s="4"/>
      <c r="B20" s="10" t="s">
        <v>185</v>
      </c>
      <c r="C20" s="10" t="s">
        <v>187</v>
      </c>
      <c r="D20" s="11" t="s">
        <v>23</v>
      </c>
      <c r="E20" s="15">
        <v>253</v>
      </c>
      <c r="F20" s="15">
        <v>254</v>
      </c>
      <c r="G20" s="15">
        <v>297</v>
      </c>
      <c r="H20" s="15">
        <v>423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89</v>
      </c>
      <c r="F21" s="14">
        <v>107</v>
      </c>
      <c r="G21" s="14">
        <v>18.09</v>
      </c>
      <c r="H21" s="14">
        <v>5.22</v>
      </c>
    </row>
    <row r="22" spans="1:11">
      <c r="A22" s="4"/>
      <c r="B22" s="10" t="s">
        <v>165</v>
      </c>
      <c r="C22" s="10" t="s">
        <v>166</v>
      </c>
      <c r="D22" s="11" t="s">
        <v>23</v>
      </c>
      <c r="E22" s="11" t="s">
        <v>38</v>
      </c>
      <c r="F22" s="11" t="s">
        <v>38</v>
      </c>
      <c r="G22" s="11" t="s">
        <v>38</v>
      </c>
      <c r="H22" s="11" t="s">
        <v>38</v>
      </c>
    </row>
    <row r="23" spans="1:11">
      <c r="A23" s="4"/>
      <c r="B23" s="10" t="s">
        <v>19</v>
      </c>
      <c r="C23" s="10" t="s">
        <v>55</v>
      </c>
      <c r="D23" s="11" t="s">
        <v>23</v>
      </c>
      <c r="E23" s="14">
        <v>74.2</v>
      </c>
      <c r="F23" s="14">
        <v>65.5</v>
      </c>
      <c r="G23" s="14">
        <v>0</v>
      </c>
      <c r="H23" s="14">
        <v>53.9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206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206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206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207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130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102" t="s">
        <v>132</v>
      </c>
      <c r="D32" s="103"/>
      <c r="E32" s="103"/>
      <c r="F32" s="103"/>
      <c r="G32" s="103"/>
      <c r="H32" s="103"/>
      <c r="I32" s="103"/>
      <c r="J32" s="103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200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201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152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195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30" zoomScaleNormal="110" zoomScalePageLayoutView="130" workbookViewId="0">
      <selection activeCell="E4" sqref="E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198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43868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43868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2" t="s">
        <v>132</v>
      </c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195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E3" sqref="E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198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43868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4" t="s">
        <v>199</v>
      </c>
      <c r="K16" s="5"/>
    </row>
    <row r="17" spans="1:11">
      <c r="A17" s="4"/>
      <c r="B17" s="79" t="s">
        <v>196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3" t="s">
        <v>131</v>
      </c>
      <c r="D21" s="103"/>
      <c r="E21" s="103"/>
      <c r="F21" s="103"/>
      <c r="G21" s="103"/>
      <c r="H21" s="103"/>
      <c r="I21" s="103"/>
      <c r="J21" s="103"/>
      <c r="K21" s="5"/>
    </row>
    <row r="22" spans="1:11">
      <c r="A22" s="4"/>
      <c r="B22" s="55"/>
      <c r="C22" s="102"/>
      <c r="D22" s="103"/>
      <c r="E22" s="103"/>
      <c r="F22" s="103"/>
      <c r="G22" s="103"/>
      <c r="H22" s="103"/>
      <c r="I22" s="103"/>
      <c r="J22" s="103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195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4" zoomScale="130" zoomScaleNormal="110" zoomScalePageLayoutView="130" workbookViewId="0">
      <selection activeCell="D4" sqref="D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202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43868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43868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197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156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194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192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3" t="s">
        <v>131</v>
      </c>
      <c r="D46" s="103"/>
      <c r="E46" s="103"/>
      <c r="F46" s="103"/>
      <c r="G46" s="103"/>
      <c r="H46" s="103"/>
      <c r="I46" s="103"/>
      <c r="J46" s="103"/>
      <c r="K46" s="5"/>
    </row>
    <row r="47" spans="1:11">
      <c r="A47" s="4"/>
      <c r="B47" s="55" t="s">
        <v>24</v>
      </c>
      <c r="C47" s="102" t="s">
        <v>132</v>
      </c>
      <c r="D47" s="103"/>
      <c r="E47" s="103"/>
      <c r="F47" s="103"/>
      <c r="G47" s="103"/>
      <c r="H47" s="103"/>
      <c r="I47" s="103"/>
      <c r="J47" s="103"/>
      <c r="K47" s="5"/>
    </row>
    <row r="48" spans="1:11">
      <c r="A48" s="4"/>
      <c r="B48" s="55"/>
      <c r="C48" s="102"/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1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4" ma:contentTypeDescription="Create a new document." ma:contentTypeScope="" ma:versionID="853b99a5acd980bbb3ce305bedb3d5e7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229706dcc01a6c9635d6a6d7d4bc1b4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purl.org/dc/elements/1.1/"/>
    <ds:schemaRef ds:uri="http://schemas.microsoft.com/office/2006/metadata/properties"/>
    <ds:schemaRef ds:uri="a485ba0b-8b54-4b26-a1c0-8a4bc31186fb"/>
    <ds:schemaRef ds:uri="http://schemas.microsoft.com/sharepoint/v3"/>
    <ds:schemaRef ds:uri="http://purl.org/dc/terms/"/>
    <ds:schemaRef ds:uri="9e3d8395-3b78-4cee-bcbb-a4d4a59b9b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EC3D1A0-F0FD-4271-A9D8-51671FC8835C}"/>
</file>

<file path=customXml/itemProps3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R-CHE</vt:lpstr>
      <vt:lpstr>Sheet1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2020-01-23T23:17:08Z</cp:lastPrinted>
  <dcterms:created xsi:type="dcterms:W3CDTF">2017-07-10T05:27:40Z</dcterms:created>
  <dcterms:modified xsi:type="dcterms:W3CDTF">2020-02-07T01:52:36Z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