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29" documentId="13_ncr:1_{5278E66E-FC31-41E4-952E-6FE393837506}" xr6:coauthVersionLast="44" xr6:coauthVersionMax="44" xr10:uidLastSave="{F0A86AE9-4AB9-421C-B797-53392E3B514C}"/>
  <bookViews>
    <workbookView xWindow="-120" yWindow="-120" windowWidth="29040" windowHeight="15840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9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G25" i="1"/>
  <c r="G26" i="1"/>
  <c r="D25" i="4"/>
  <c r="D24" i="4"/>
  <c r="K26" i="1"/>
  <c r="K25" i="1"/>
  <c r="D24" i="18"/>
  <c r="D25" i="18"/>
  <c r="I26" i="1"/>
  <c r="I25" i="1"/>
  <c r="F25" i="1"/>
  <c r="F26" i="1"/>
  <c r="H25" i="1"/>
  <c r="H26" i="1"/>
  <c r="E26" i="1"/>
  <c r="E25" i="1"/>
  <c r="J25" i="1"/>
  <c r="J26" i="1"/>
</calcChain>
</file>

<file path=xl/sharedStrings.xml><?xml version="1.0" encoding="utf-8"?>
<sst xmlns="http://schemas.openxmlformats.org/spreadsheetml/2006/main" count="1183" uniqueCount="207">
  <si>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</si>
  <si>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</si>
  <si>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</si>
  <si>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</si>
  <si>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</si>
  <si>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</si>
  <si>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</si>
  <si>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</si>
  <si>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</si>
  <si>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</si>
  <si>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</si>
  <si>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</si>
  <si>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</si>
  <si>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</si>
  <si>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</si>
  <si>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</si>
  <si>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</si>
  <si>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</si>
  <si>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</si>
  <si>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</si>
  <si>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</si>
  <si>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</si>
  <si>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</si>
  <si>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</si>
  <si>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</si>
  <si>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</si>
  <si>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</si>
  <si>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</si>
  <si>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</si>
  <si>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</si>
  <si>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</si>
  <si>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</si>
  <si>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</si>
  <si>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</si>
  <si>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</si>
  <si>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</si>
  <si>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</si>
  <si>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</si>
  <si>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</si>
  <si>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</si>
  <si>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</si>
  <si>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</si>
  <si>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</si>
  <si>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</si>
  <si>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</si>
  <si>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</si>
  <si>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</si>
  <si>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</si>
  <si>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</si>
  <si>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</si>
  <si>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</si>
  <si>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</si>
  <si>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</si>
  <si>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</si>
  <si>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</si>
  <si>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</si>
  <si>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</si>
  <si>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</si>
  <si>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</si>
  <si>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</si>
  <si>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</si>
  <si>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</si>
  <si>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</si>
  <si>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</si>
  <si>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</si>
  <si>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</si>
  <si>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</si>
  <si>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</si>
  <si>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</si>
  <si>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</si>
  <si>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</si>
  <si>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</si>
  <si>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</si>
  <si>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</si>
  <si>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</si>
  <si>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</si>
  <si>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</si>
  <si>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</si>
  <si>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</si>
  <si>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</si>
  <si>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</si>
  <si>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</si>
  <si>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</si>
  <si>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</si>
  <si>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</si>
  <si>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</si>
  <si>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</si>
  <si>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</si>
  <si>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</si>
  <si>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</si>
  <si>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</si>
  <si>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</si>
  <si>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</si>
  <si>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</si>
  <si>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</si>
  <si>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</si>
  <si>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</si>
  <si>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</si>
  <si>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</si>
  <si>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</si>
  <si>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</si>
  <si>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</si>
  <si>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</si>
  <si>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</si>
  <si>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</si>
  <si>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</si>
  <si>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</si>
  <si>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</si>
  <si>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</si>
  <si>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</si>
  <si>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</si>
  <si>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</si>
  <si>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</si>
  <si>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</si>
  <si>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</si>
  <si>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</si>
  <si>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</si>
  <si>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</si>
  <si>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</si>
  <si>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</si>
  <si>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</si>
  <si>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</si>
  <si>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</si>
  <si>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</si>
  <si>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</si>
  <si>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</si>
  <si>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</si>
  <si>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</si>
  <si>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</si>
  <si>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</si>
  <si>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</si>
  <si>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</si>
  <si>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</si>
  <si>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</si>
  <si>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</si>
  <si>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</si>
  <si>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</si>
  <si>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</si>
  <si>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</si>
  <si>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</si>
  <si>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</si>
  <si>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</si>
  <si>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</si>
  <si>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</si>
  <si>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</si>
  <si>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</si>
  <si>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</si>
  <si>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</si>
  <si>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</si>
  <si>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</si>
  <si>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</si>
  <si>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</si>
  <si>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</si>
  <si>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</si>
  <si>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</si>
  <si>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</si>
  <si>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</si>
  <si>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</si>
  <si>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</si>
  <si>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</si>
  <si>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</si>
  <si>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</si>
  <si>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</si>
  <si>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</si>
  <si>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</si>
  <si>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</si>
  <si>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</si>
  <si>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</si>
  <si>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</si>
  <si>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</si>
  <si>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</si>
  <si>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</si>
  <si>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</si>
  <si>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</si>
  <si>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</si>
  <si>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</si>
  <si>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</si>
  <si>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</si>
  <si>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</si>
  <si>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</si>
  <si>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</si>
  <si>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</si>
  <si>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</si>
  <si>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</si>
  <si>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</si>
  <si>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</si>
  <si>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</si>
  <si>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</si>
  <si>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</si>
  <si>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</si>
  <si>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</si>
  <si>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</si>
  <si>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</si>
  <si>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</si>
  <si>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</si>
  <si>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</si>
  <si>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</si>
  <si>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</si>
  <si>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</si>
  <si>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</si>
  <si>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</si>
  <si>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</si>
  <si>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</si>
  <si>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 xml:space="preserve">THAMES FARM &amp; INDUSTRIAL </t>
  </si>
  <si>
    <t xml:space="preserve">MORPHONA </t>
  </si>
  <si>
    <t>20200207SRT01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</si>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</sst>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43868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5" zoomScale="130" zoomScaleNormal="110" zoomScalePageLayoutView="130" workbookViewId="0">
      <selection activeCell="I30" sqref="I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43868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</v>
      </c>
      <c r="G9" s="14">
        <v>7.3</v>
      </c>
      <c r="H9" s="14">
        <v>6.2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150</v>
      </c>
      <c r="F10" s="11">
        <v>135</v>
      </c>
      <c r="G10" s="11">
        <v>130</v>
      </c>
      <c r="H10" s="11">
        <v>10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70</v>
      </c>
      <c r="F11" s="11">
        <v>60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23.800681555869478</v>
      </c>
      <c r="F12" s="15">
        <f t="shared" ref="F12:H12" si="0">2*(F10-(5*10^(F9-10)))/(1+(0.94*10^(F9-10)))*10^(6-F9)</f>
        <v>26.973644773912525</v>
      </c>
      <c r="G12" s="15">
        <f t="shared" si="0"/>
        <v>13.005475698891853</v>
      </c>
      <c r="H12" s="15">
        <f t="shared" si="0"/>
        <v>12.616267318602231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-0.89999999999999858</v>
      </c>
      <c r="F13" s="14">
        <f>+F9+0.5+VLOOKUP(F10,LSI!$F$2:$G$25,2)+VLOOKUP(F11,LSI!$H$2:$I$25,2)-12.1</f>
        <v>-1.2000000000000011</v>
      </c>
      <c r="G13" s="14">
        <v>-1.9000000000000004</v>
      </c>
      <c r="H13" s="14">
        <v>-4.2999999999999989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0.92</v>
      </c>
      <c r="F14" s="11">
        <v>0.78</v>
      </c>
      <c r="G14" s="11">
        <v>0.18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</v>
      </c>
      <c r="F15" s="11">
        <v>0.14000000000000001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220</v>
      </c>
      <c r="F16" s="11">
        <v>210</v>
      </c>
      <c r="G16" s="11">
        <v>210</v>
      </c>
      <c r="H16" s="11">
        <v>250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22</v>
      </c>
      <c r="F17" s="11">
        <v>27</v>
      </c>
      <c r="G17" s="11">
        <v>24</v>
      </c>
      <c r="H17" s="11">
        <v>120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60</v>
      </c>
      <c r="F18" s="11">
        <v>58</v>
      </c>
      <c r="G18" s="11">
        <v>110</v>
      </c>
      <c r="H18" s="11">
        <v>120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0.30199999999999999</v>
      </c>
      <c r="F19" s="14">
        <f t="shared" ref="F19:H19" si="1">F20/1000</f>
        <v>0.29199999999999998</v>
      </c>
      <c r="G19" s="14">
        <f t="shared" si="1"/>
        <v>0.29099999999999998</v>
      </c>
      <c r="H19" s="14">
        <f t="shared" si="1"/>
        <v>0.35599999999999998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302</v>
      </c>
      <c r="F20" s="15">
        <v>292</v>
      </c>
      <c r="G20" s="15">
        <v>291</v>
      </c>
      <c r="H20" s="15">
        <v>356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3.17</v>
      </c>
      <c r="F21" s="14">
        <v>0.86</v>
      </c>
      <c r="G21" s="14">
        <v>0.31</v>
      </c>
      <c r="H21" s="14">
        <v>0.36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84.9</v>
      </c>
      <c r="F23" s="14">
        <v>87.8</v>
      </c>
      <c r="G23" s="14">
        <v>72.2</v>
      </c>
      <c r="H23" s="14">
        <v>98.8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F8F6D123-ED49-466C-B6E8-F46902076752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68774850-78D6-4213-9F80-A4DE32119ACB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43871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43871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9e3d8395-3b78-4cee-bcbb-a4d4a59b9b21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CDE755D-BCDA-44CA-85CE-AB890AC27CB9}"/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2020-02-10T01:42:11Z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