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37" documentId="13_ncr:1_{5278E66E-FC31-41E4-952E-6FE393837506}" xr6:coauthVersionLast="44" xr6:coauthVersionMax="44" xr10:uidLastSave="{B98D0D3B-2D17-45C1-89A6-FCC961363ECF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D24" i="4"/>
  <c r="D25" i="4"/>
  <c r="F25" i="1"/>
  <c r="F26" i="1"/>
  <c r="I25" i="1"/>
  <c r="I26" i="1"/>
  <c r="H25" i="1"/>
  <c r="H26" i="1"/>
  <c r="E26" i="1"/>
  <c r="E25" i="1"/>
  <c r="D25" i="18"/>
  <c r="D24" i="18"/>
  <c r="J26" i="1"/>
  <c r="J25" i="1"/>
  <c r="K26" i="1"/>
  <c r="K25" i="1"/>
  <c r="G26" i="1"/>
  <c r="G25" i="1"/>
</calcChain>
</file>

<file path=xl/sharedStrings.xml><?xml version="1.0" encoding="utf-8"?>
<sst xmlns="http://schemas.openxmlformats.org/spreadsheetml/2006/main" count="1184" uniqueCount="207">
  <si>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</si>
  <si>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</si>
  <si>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</si>
  <si>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</si>
  <si>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</si>
  <si>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</si>
  <si>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</si>
  <si>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</si>
  <si>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</si>
  <si>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</si>
  <si>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</si>
  <si>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</si>
  <si>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</si>
  <si>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</si>
  <si>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</si>
  <si>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</si>
  <si>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</si>
  <si>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</si>
  <si>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</si>
  <si>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</si>
  <si>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</si>
  <si>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</si>
  <si>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</si>
  <si>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</si>
  <si>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</si>
  <si>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</si>
  <si>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</si>
  <si>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</si>
  <si>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</si>
  <si>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</si>
  <si>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</si>
  <si>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</si>
  <si>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</si>
  <si>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</si>
  <si>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</si>
  <si>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</si>
  <si>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</si>
  <si>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</si>
  <si>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</si>
  <si>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</si>
  <si>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</si>
  <si>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</si>
  <si>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</si>
  <si>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</si>
  <si>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</si>
  <si>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</si>
  <si>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</si>
  <si>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</si>
  <si>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</si>
  <si>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</si>
  <si>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</si>
  <si>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</si>
  <si>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</si>
  <si>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</si>
  <si>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</si>
  <si>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</si>
  <si>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</si>
  <si>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</si>
  <si>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</si>
  <si>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</si>
  <si>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</si>
  <si>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</si>
  <si>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</si>
  <si>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</si>
  <si>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</si>
  <si>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</si>
  <si>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</si>
  <si>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</si>
  <si>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</si>
  <si>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</si>
  <si>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</si>
  <si>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</si>
  <si>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</si>
  <si>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</si>
  <si>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</si>
  <si>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</si>
  <si>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</si>
  <si>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</si>
  <si>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</si>
  <si>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</si>
  <si>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</si>
  <si>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</si>
  <si>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</si>
  <si>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</si>
  <si>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</si>
  <si>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</si>
  <si>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</si>
  <si>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</si>
  <si>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</si>
  <si>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</si>
  <si>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</si>
  <si>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</si>
  <si>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</si>
  <si>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</si>
  <si>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</si>
  <si>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</si>
  <si>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</si>
  <si>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</si>
  <si>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</si>
  <si>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</si>
  <si>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</si>
  <si>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</si>
  <si>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</si>
  <si>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</si>
  <si>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</si>
  <si>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</si>
  <si>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</si>
  <si>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</si>
  <si>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</si>
  <si>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</si>
  <si>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</si>
  <si>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</si>
  <si>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</si>
  <si>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</si>
  <si>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</si>
  <si>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</si>
  <si>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</si>
  <si>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</si>
  <si>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</si>
  <si>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</si>
  <si>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</si>
  <si>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</si>
  <si>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</si>
  <si>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</si>
  <si>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</si>
  <si>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</si>
  <si>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</si>
  <si>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</si>
  <si>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</si>
  <si>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</si>
  <si>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</si>
  <si>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</si>
  <si>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</si>
  <si>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</si>
  <si>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</si>
  <si>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</si>
  <si>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</si>
  <si>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</si>
  <si>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</si>
  <si>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</si>
  <si>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</si>
  <si>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</si>
  <si>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</si>
  <si>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</si>
  <si>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</si>
  <si>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</si>
  <si>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</si>
  <si>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</si>
  <si>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</si>
  <si>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</si>
  <si>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</si>
  <si>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</si>
  <si>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</si>
  <si>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</si>
  <si>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</si>
  <si>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</si>
  <si>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</si>
  <si>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</si>
  <si>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</si>
  <si>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</si>
  <si>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</si>
  <si>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</si>
  <si>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</si>
  <si>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</si>
  <si>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</si>
  <si>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</si>
  <si>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</si>
  <si>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</si>
  <si>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</si>
  <si>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</si>
  <si>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</si>
  <si>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</si>
  <si>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</si>
  <si>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</si>
  <si>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</si>
  <si>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</si>
  <si>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</si>
  <si>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</si>
  <si>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</si>
  <si>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</si>
  <si>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</si>
  <si>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</si>
  <si>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</si>
  <si>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</si>
  <si>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</si>
  <si>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</si>
  <si>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</si>
  <si>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</si>
  <si>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</si>
  <si>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</si>
  <si>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</si>
  <si>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</si>
  <si>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</si>
  <si>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</si>
  <si>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</si>
  <si>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</si>
  <si>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</si>
  <si>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</si>
  <si>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</si>
  <si>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</si>
  <si>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</si>
  <si>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</si>
  <si>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</si>
  <si>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WATER PROJECTS</t>
  </si>
  <si>
    <t>D MARTIN</t>
  </si>
  <si>
    <t>20200219SRT01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</si>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</sst>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J18" sqref="J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43880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43885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7.5</v>
      </c>
      <c r="G9" s="14">
        <v>8</v>
      </c>
      <c r="H9" s="14">
        <v>7.5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125</v>
      </c>
      <c r="G10" s="11">
        <v>130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105</v>
      </c>
      <c r="F11" s="11">
        <v>100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7.256316011878158</v>
      </c>
      <c r="F12" s="15">
        <f t="shared" ref="F12:H12" si="0">2*(F10-(5*10^(F9-10)))/(1+(0.94*10^(F9-10)))*10^(6-F9)</f>
        <v>7.8812667618350538</v>
      </c>
      <c r="G12" s="15">
        <f t="shared" si="0"/>
        <v>2.5747969090548839</v>
      </c>
      <c r="H12" s="15">
        <f t="shared" si="0"/>
        <v>1.575455723351961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-0.30000000000000071</v>
      </c>
      <c r="F13" s="14">
        <f>+F9+0.5+VLOOKUP(F10,LSI!$F$2:$G$25,2)+VLOOKUP(F11,LSI!$H$2:$I$25,2)-12.1</f>
        <v>-0.40000000000000036</v>
      </c>
      <c r="G13" s="14">
        <v>-1.2000000000000011</v>
      </c>
      <c r="H13" s="14">
        <v>-2.4000000000000004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0.18</v>
      </c>
      <c r="F14" s="11">
        <v>0.18</v>
      </c>
      <c r="G14" s="11">
        <v>0.18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260</v>
      </c>
      <c r="F16" s="11">
        <v>290</v>
      </c>
      <c r="G16" s="11">
        <v>250</v>
      </c>
      <c r="H16" s="11">
        <v>290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76</v>
      </c>
      <c r="F17" s="11">
        <v>64</v>
      </c>
      <c r="G17" s="11">
        <v>53</v>
      </c>
      <c r="H17" s="11">
        <v>150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29</v>
      </c>
      <c r="F18" s="11">
        <v>31</v>
      </c>
      <c r="G18" s="11">
        <v>110</v>
      </c>
      <c r="H18" s="11">
        <v>120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</f>
        <v>36.299999999999997</v>
      </c>
      <c r="F19" s="14">
        <f t="shared" ref="F19:H19" si="1">F20/10</f>
        <v>40.200000000000003</v>
      </c>
      <c r="G19" s="14">
        <f t="shared" si="1"/>
        <v>35.4</v>
      </c>
      <c r="H19" s="14">
        <f t="shared" si="1"/>
        <v>40.9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363</v>
      </c>
      <c r="F20" s="15">
        <v>402</v>
      </c>
      <c r="G20" s="15">
        <v>354</v>
      </c>
      <c r="H20" s="15">
        <v>409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0.98</v>
      </c>
      <c r="F21" s="14">
        <v>1.06</v>
      </c>
      <c r="G21" s="14">
        <v>1.03</v>
      </c>
      <c r="H21" s="14">
        <v>0.35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93.2</v>
      </c>
      <c r="F23" s="14">
        <v>92.8</v>
      </c>
      <c r="G23" s="14">
        <v>87.8</v>
      </c>
      <c r="H23" s="14">
        <v>98.1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43885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ECC7E9C-B0D6-4578-9342-770AFB0282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2020-02-24T02:23:35Z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