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1 January/"/>
    </mc:Choice>
  </mc:AlternateContent>
  <xr:revisionPtr revIDLastSave="63" documentId="6_{ABB9D3E0-2956-4B4A-8827-2A11F85587CA}" xr6:coauthVersionLast="45" xr6:coauthVersionMax="45" xr10:uidLastSave="{F68ECE3A-2479-4F51-B438-568ED0627AEB}"/>
  <bookViews>
    <workbookView xWindow="24660" yWindow="-2415" windowWidth="24900" windowHeight="1341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D25" i="4"/>
  <c r="D24" i="4"/>
  <c r="E25" i="1"/>
  <c r="E26" i="1"/>
  <c r="J26" i="1"/>
  <c r="J25" i="1"/>
  <c r="F25" i="1"/>
  <c r="F26" i="1"/>
  <c r="K26" i="1"/>
  <c r="K25" i="1"/>
  <c r="H25" i="1"/>
  <c r="H26" i="1"/>
  <c r="I25" i="1"/>
  <c r="I26" i="1"/>
  <c r="G25" i="1"/>
  <c r="G26" i="1"/>
</calcChain>
</file>

<file path=xl/sharedStrings.xml><?xml version="1.0" encoding="utf-8"?>
<sst xmlns="http://schemas.openxmlformats.org/spreadsheetml/2006/main" count="1187" uniqueCount="210">
  <si>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</si>
  <si>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</si>
  <si>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</si>
  <si>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</si>
  <si>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</si>
  <si>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</si>
  <si>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</si>
  <si>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</si>
  <si>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</si>
  <si>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</si>
  <si>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</si>
  <si>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</si>
  <si>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</si>
  <si>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</si>
  <si>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</si>
  <si>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</si>
  <si>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</si>
  <si>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</si>
  <si>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</si>
  <si>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</si>
  <si>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</si>
  <si>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</si>
  <si>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</si>
  <si>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</si>
  <si>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</si>
  <si>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</si>
  <si>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</si>
  <si>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</si>
  <si>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</si>
  <si>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</si>
  <si>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</si>
  <si>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</si>
  <si>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</si>
  <si>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</si>
  <si>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</si>
  <si>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</si>
  <si>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</si>
  <si>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</si>
  <si>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</si>
  <si>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</si>
  <si>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</si>
  <si>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</si>
  <si>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</si>
  <si>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</si>
  <si>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</si>
  <si>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</si>
  <si>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</si>
  <si>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</si>
  <si>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</si>
  <si>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</si>
  <si>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</si>
  <si>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</si>
  <si>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</si>
  <si>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</si>
  <si>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</si>
  <si>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</si>
  <si>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</si>
  <si>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</si>
  <si>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</si>
  <si>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</si>
  <si>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</si>
  <si>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</si>
  <si>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</si>
  <si>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</si>
  <si>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</si>
  <si>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</si>
  <si>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</si>
  <si>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</si>
  <si>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</si>
  <si>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</si>
  <si>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</si>
  <si>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</si>
  <si>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</si>
  <si>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</si>
  <si>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</si>
  <si>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</si>
  <si>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</si>
  <si>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</si>
  <si>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</si>
  <si>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</si>
  <si>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</si>
  <si>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</si>
  <si>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</si>
  <si>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</si>
  <si>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</si>
  <si>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</si>
  <si>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</si>
  <si>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</si>
  <si>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</si>
  <si>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</si>
  <si>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</si>
  <si>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</si>
  <si>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</si>
  <si>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</si>
  <si>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</si>
  <si>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</si>
  <si>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</si>
  <si>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</si>
  <si>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</si>
  <si>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</si>
  <si>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</si>
  <si>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</si>
  <si>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</si>
  <si>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</si>
  <si>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</si>
  <si>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</si>
  <si>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</si>
  <si>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</si>
  <si>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</si>
  <si>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</si>
  <si>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</si>
  <si>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</si>
  <si>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</si>
  <si>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</si>
  <si>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</si>
  <si>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</si>
  <si>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</si>
  <si>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</si>
  <si>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</si>
  <si>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</si>
  <si>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</si>
  <si>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</si>
  <si>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</si>
  <si>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</si>
  <si>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</si>
  <si>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</si>
  <si>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</si>
  <si>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</si>
  <si>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</si>
  <si>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</si>
  <si>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</si>
  <si>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</si>
  <si>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</si>
  <si>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</si>
  <si>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</si>
  <si>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</si>
  <si>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</si>
  <si>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</si>
  <si>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</si>
  <si>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</si>
  <si>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</si>
  <si>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</si>
  <si>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</si>
  <si>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</si>
  <si>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</si>
  <si>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</si>
  <si>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</si>
  <si>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</si>
  <si>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</si>
  <si>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</si>
  <si>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</si>
  <si>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</si>
  <si>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</si>
  <si>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</si>
  <si>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</si>
  <si>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</si>
  <si>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</si>
  <si>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</si>
  <si>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</si>
  <si>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</si>
  <si>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</si>
  <si>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</si>
  <si>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</si>
  <si>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</si>
  <si>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</si>
  <si>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</si>
  <si>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</si>
  <si>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</si>
  <si>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</si>
  <si>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</si>
  <si>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</si>
  <si>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</si>
  <si>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</si>
  <si>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</si>
  <si>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</si>
  <si>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</si>
  <si>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</si>
  <si>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</si>
  <si>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</si>
  <si>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</si>
  <si>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</si>
  <si>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</si>
  <si>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</si>
  <si>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</si>
  <si>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</si>
  <si>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</si>
  <si>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</si>
  <si>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</si>
  <si>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</si>
  <si>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</si>
  <si>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</si>
  <si>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</si>
  <si>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</si>
  <si>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</si>
  <si>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</si>
  <si>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</si>
  <si>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</si>
  <si>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</si>
  <si>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</si>
  <si>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</si>
  <si>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</si>
  <si>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</si>
  <si>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</si>
  <si>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CHESTERS MANUKAU</t>
  </si>
  <si>
    <t>TONY CALLIS</t>
  </si>
  <si>
    <t>20210107SRT01</t>
  </si>
  <si>
    <t xml:space="preserve">The sample was slightly discoloured with some significant sediment </t>
  </si>
  <si>
    <t xml:space="preserve">The sample was discoloured with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</si>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</sst>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44207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zoomScaleNormal="100" workbookViewId="0">
      <selection activeCell="Q72" sqref="Q7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44207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44207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30" zoomScaleNormal="110" zoomScalePageLayoutView="130" workbookViewId="0">
      <selection activeCell="C30" sqref="C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44203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v>44207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8.1</v>
      </c>
      <c r="F9" s="14">
        <v>8.1</v>
      </c>
      <c r="G9" s="14">
        <v>8.1999999999999993</v>
      </c>
      <c r="H9" s="14">
        <v>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265</v>
      </c>
      <c r="F10" s="11">
        <v>265</v>
      </c>
      <c r="G10" s="11">
        <v>255</v>
      </c>
      <c r="H10" s="11">
        <v>75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>
        <v>20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4.1597140091230118</v>
      </c>
      <c r="F12" s="15">
        <f t="shared" ref="F12:H12" si="0">2*(F10-(5*10^(F9-10)))/(1+(0.94*10^(F9-10)))*10^(6-F9)</f>
        <v>4.1597140091230118</v>
      </c>
      <c r="G12" s="15">
        <f t="shared" si="0"/>
        <v>3.1696608619769484</v>
      </c>
      <c r="H12" s="15">
        <f t="shared" si="0"/>
        <v>1.485040618189023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-9.9999999999999645E-2</v>
      </c>
      <c r="F13" s="14">
        <f>+F9+0.5+VLOOKUP(F10,LSI!$F$2:$G$25,2)+VLOOKUP(F11,LSI!$H$2:$I$25,2)-12.1</f>
        <v>-0.30000000000000071</v>
      </c>
      <c r="G13" s="14">
        <v>-0.70000000000000107</v>
      </c>
      <c r="H13" s="14">
        <v>-1.4000000000000004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0.37</v>
      </c>
      <c r="F14" s="11">
        <v>0.52</v>
      </c>
      <c r="G14" s="11">
        <v>0.43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280</v>
      </c>
      <c r="F16" s="11">
        <v>300</v>
      </c>
      <c r="G16" s="11">
        <v>300</v>
      </c>
      <c r="H16" s="11">
        <v>380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21</v>
      </c>
      <c r="F17" s="11">
        <v>43</v>
      </c>
      <c r="G17" s="11">
        <v>30</v>
      </c>
      <c r="H17" s="11">
        <v>210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110</v>
      </c>
      <c r="F18" s="11">
        <v>110</v>
      </c>
      <c r="G18" s="11">
        <v>130</v>
      </c>
      <c r="H18" s="11">
        <v>140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39.700000000000003</v>
      </c>
      <c r="F19" s="14">
        <f t="shared" ref="F19:H19" si="1">F20/10</f>
        <v>42.2</v>
      </c>
      <c r="G19" s="14">
        <f t="shared" si="1"/>
        <v>40.9</v>
      </c>
      <c r="H19" s="14">
        <f t="shared" si="1"/>
        <v>52.6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397</v>
      </c>
      <c r="F20" s="15">
        <v>422</v>
      </c>
      <c r="G20" s="15">
        <v>409</v>
      </c>
      <c r="H20" s="15">
        <v>526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7.59</v>
      </c>
      <c r="F21" s="14">
        <v>25.43</v>
      </c>
      <c r="G21" s="14">
        <v>17.29</v>
      </c>
      <c r="H21" s="14">
        <v>0.36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93.8</v>
      </c>
      <c r="F23" s="14">
        <v>89.6</v>
      </c>
      <c r="G23" s="14">
        <v>48.1</v>
      </c>
      <c r="H23" s="14">
        <v>98.7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44207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44207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44207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CC550C1-6B0B-4D51-9112-AEF5EF9C1690}"/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2021-01-11T02:33:20Z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