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4 April/"/>
    </mc:Choice>
  </mc:AlternateContent>
  <xr:revisionPtr revIDLastSave="73" documentId="6_{ABB9D3E0-2956-4B4A-8827-2A11F85587CA}" xr6:coauthVersionLast="46" xr6:coauthVersionMax="46" xr10:uidLastSave="{A2ECC3DB-A8AB-4BD9-A852-08A1602E7C8F}"/>
  <bookViews>
    <workbookView xWindow="2868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F19" i="9" l="1"/>
  <c r="E19" i="9"/>
  <c r="G19" i="9"/>
  <c r="H19" i="9"/>
  <c r="E25" i="1"/>
  <c r="E26" i="1"/>
  <c r="K25" i="1"/>
  <c r="K26" i="1"/>
  <c r="J26" i="1"/>
  <c r="J25" i="1"/>
  <c r="I25" i="1"/>
  <c r="I26" i="1"/>
  <c r="G25" i="1"/>
  <c r="G26" i="1"/>
  <c r="H26" i="1"/>
  <c r="H25" i="1"/>
  <c r="D24" i="4"/>
  <c r="D25" i="4"/>
  <c r="F26" i="1"/>
  <c r="F25" i="1"/>
</calcChain>
</file>

<file path=xl/sharedStrings.xml><?xml version="1.0" encoding="utf-8"?>
<sst xmlns="http://schemas.openxmlformats.org/spreadsheetml/2006/main" count="1182" uniqueCount="208">
  <si>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</si>
  <si>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</si>
  <si>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</si>
  <si>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</si>
  <si>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</si>
  <si>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</si>
  <si>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</si>
  <si>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</si>
  <si>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</si>
  <si>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</si>
  <si>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</si>
  <si>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</si>
  <si>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</si>
  <si>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</si>
  <si>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</si>
  <si>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</si>
  <si>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</si>
  <si>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</si>
  <si>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</si>
  <si>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</si>
  <si>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</si>
  <si>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</si>
  <si>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</si>
  <si>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</si>
  <si>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</si>
  <si>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</si>
  <si>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</si>
  <si>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</si>
  <si>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</si>
  <si>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</si>
  <si>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</si>
  <si>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</si>
  <si>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</si>
  <si>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</si>
  <si>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</si>
  <si>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</si>
  <si>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</si>
  <si>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</si>
  <si>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</si>
  <si>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</si>
  <si>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</si>
  <si>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</si>
  <si>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</si>
  <si>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</si>
  <si>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</si>
  <si>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</si>
  <si>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</si>
  <si>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</si>
  <si>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</si>
  <si>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</si>
  <si>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</si>
  <si>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</si>
  <si>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</si>
  <si>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</si>
  <si>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</si>
  <si>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</si>
  <si>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</si>
  <si>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</si>
  <si>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</si>
  <si>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</si>
  <si>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</si>
  <si>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</si>
  <si>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</si>
  <si>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</si>
  <si>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</si>
  <si>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</si>
  <si>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</si>
  <si>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</si>
  <si>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</si>
  <si>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</si>
  <si>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</si>
  <si>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</si>
  <si>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</si>
  <si>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</si>
  <si>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</si>
  <si>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</si>
  <si>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</si>
  <si>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</si>
  <si>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</si>
  <si>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</si>
  <si>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</si>
  <si>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</si>
  <si>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</si>
  <si>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</si>
  <si>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</si>
  <si>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</si>
  <si>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</si>
  <si>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</si>
  <si>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</si>
  <si>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</si>
  <si>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</si>
  <si>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</si>
  <si>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</si>
  <si>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</si>
  <si>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</si>
  <si>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</si>
  <si>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</si>
  <si>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</si>
  <si>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</si>
  <si>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</si>
  <si>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</si>
  <si>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</si>
  <si>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</si>
  <si>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</si>
  <si>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</si>
  <si>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</si>
  <si>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</si>
  <si>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</si>
  <si>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</si>
  <si>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</si>
  <si>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</si>
  <si>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</si>
  <si>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</si>
  <si>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</si>
  <si>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</si>
  <si>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</si>
  <si>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</si>
  <si>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</si>
  <si>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</si>
  <si>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</si>
  <si>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</si>
  <si>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</si>
  <si>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</si>
  <si>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</si>
  <si>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</si>
  <si>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</si>
  <si>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</si>
  <si>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</si>
  <si>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</si>
  <si>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</si>
  <si>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</si>
  <si>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</si>
  <si>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</si>
  <si>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</si>
  <si>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</si>
  <si>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</si>
  <si>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</si>
  <si>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</si>
  <si>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</si>
  <si>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</si>
  <si>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</si>
  <si>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</si>
  <si>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</si>
  <si>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</si>
  <si>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</si>
  <si>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</si>
  <si>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</si>
  <si>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</si>
  <si>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</si>
  <si>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</si>
  <si>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</si>
  <si>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</si>
  <si>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</si>
  <si>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</si>
  <si>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</si>
  <si>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</si>
  <si>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</si>
  <si>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</si>
  <si>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</si>
  <si>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</si>
  <si>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</si>
  <si>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</si>
  <si>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</si>
  <si>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</si>
  <si>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</si>
  <si>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</si>
  <si>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</si>
  <si>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</si>
  <si>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</si>
  <si>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</si>
  <si>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</si>
  <si>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</si>
  <si>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</si>
  <si>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</si>
  <si>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</si>
  <si>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</si>
  <si>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</si>
  <si>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</si>
  <si>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</si>
  <si>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</si>
  <si>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</si>
  <si>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</si>
  <si>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</si>
  <si>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</si>
  <si>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</si>
  <si>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</si>
  <si>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</si>
  <si>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</si>
  <si>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</si>
  <si>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</si>
  <si>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</si>
  <si>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</si>
  <si>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</si>
  <si>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</si>
  <si>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</si>
  <si>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</si>
  <si>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</si>
  <si>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</si>
  <si>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</si>
  <si>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</si>
  <si>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</si>
  <si>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</si>
  <si>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</si>
  <si>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ALLISTER FERGUSSON </t>
  </si>
  <si>
    <t>20210412CHM01</t>
  </si>
  <si>
    <t xml:space="preserve">The sample was discoloured with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</si>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</sst>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44299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44299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44299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C27" sqref="C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152</v>
      </c>
      <c r="J3" s="69" t="s">
        <v>204</v>
      </c>
    </row>
    <row r="4" spans="1:10" ht="15.6">
      <c r="B4" s="3" t="s">
        <v>203</v>
      </c>
      <c r="F4" s="8"/>
      <c r="G4" s="8"/>
      <c r="H4" s="9" t="s">
        <v>56</v>
      </c>
      <c r="J4" s="70">
        <v>44298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44299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6.7</v>
      </c>
      <c r="G9" s="14">
        <v>6.8</v>
      </c>
      <c r="H9" s="14">
        <v>6.5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205</v>
      </c>
      <c r="F10" s="11">
        <v>210</v>
      </c>
      <c r="G10" s="11">
        <v>230</v>
      </c>
      <c r="H10" s="11">
        <v>90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80</v>
      </c>
      <c r="F11" s="11">
        <v>162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32.527964359624875</v>
      </c>
      <c r="F12" s="15">
        <f t="shared" ref="F12:H12" si="0">2*(F10-(5*10^(F9-10)))/(1+(0.94*10^(F9-10)))*10^(6-F9)</f>
        <v>83.760556290488225</v>
      </c>
      <c r="G12" s="15">
        <f t="shared" si="0"/>
        <v>72.860873076398022</v>
      </c>
      <c r="H12" s="15">
        <f t="shared" si="0"/>
        <v>56.903083208241355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-0.69999999999999929</v>
      </c>
      <c r="F13" s="14">
        <f>+F9+0.5+VLOOKUP(F10,LSI!$F$2:$G$25,2)+VLOOKUP(F11,LSI!$H$2:$I$25,2)-12.1</f>
        <v>-0.79999999999999893</v>
      </c>
      <c r="G13" s="14">
        <v>-2.2000000000000011</v>
      </c>
      <c r="H13" s="14">
        <v>-2.9000000000000004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25.5</v>
      </c>
      <c r="F14" s="11">
        <v>23</v>
      </c>
      <c r="G14" s="11">
        <v>13.2</v>
      </c>
      <c r="H14" s="11">
        <v>7.0000000000000007E-2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0.03</v>
      </c>
      <c r="F15" s="11">
        <v>0.01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520</v>
      </c>
      <c r="F16" s="11">
        <v>430</v>
      </c>
      <c r="G16" s="11">
        <v>470</v>
      </c>
      <c r="H16" s="11">
        <v>530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140</v>
      </c>
      <c r="F17" s="11">
        <v>86</v>
      </c>
      <c r="G17" s="11">
        <v>105</v>
      </c>
      <c r="H17" s="11">
        <v>245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68</v>
      </c>
      <c r="F18" s="11">
        <v>65</v>
      </c>
      <c r="G18" s="11">
        <v>160</v>
      </c>
      <c r="H18" s="11">
        <v>160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74.7</v>
      </c>
      <c r="F19" s="14">
        <f t="shared" ref="F19:H19" si="1">F20/10</f>
        <v>61.2</v>
      </c>
      <c r="G19" s="14">
        <f t="shared" si="1"/>
        <v>66.7</v>
      </c>
      <c r="H19" s="14">
        <f t="shared" si="1"/>
        <v>74.5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747</v>
      </c>
      <c r="F20" s="15">
        <v>612</v>
      </c>
      <c r="G20" s="15">
        <v>667</v>
      </c>
      <c r="H20" s="15">
        <v>745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41.76</v>
      </c>
      <c r="F21" s="14">
        <v>55</v>
      </c>
      <c r="G21" s="14">
        <v>2.27</v>
      </c>
      <c r="H21" s="14">
        <v>0.63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>
        <v>320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0.7</v>
      </c>
      <c r="F23" s="14" t="s">
        <v>38</v>
      </c>
      <c r="G23" s="14" t="s">
        <v>38</v>
      </c>
      <c r="H23" s="14">
        <v>90.3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44299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44299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44299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83DF82-C4AB-4F75-89EE-DBCE2C4DF0CE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2021-04-12T23:31:49Z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