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4 April\"/>
    </mc:Choice>
  </mc:AlternateContent>
  <xr:revisionPtr revIDLastSave="0" documentId="13_ncr:1_{FDC9F0AA-1FC4-48BA-B970-3EC7A3FEA0BC}" xr6:coauthVersionLast="46" xr6:coauthVersionMax="46" xr10:uidLastSave="{00000000-0000-0000-0000-000000000000}"/>
  <bookViews>
    <workbookView xWindow="31410" yWindow="210" windowWidth="21855" windowHeight="149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/>
  <c r="E19" i="9"/>
  <c r="F19" i="9"/>
  <c r="G19" i="9"/>
  <c r="H19" i="9"/>
  <c r="G25" i="1" l="1"/>
  <c r="G26" i="1"/>
  <c r="H26" i="1"/>
  <c r="H25" i="1"/>
  <c r="D25" i="4"/>
  <c r="D24" i="4"/>
  <c r="J26" i="1"/>
  <c r="J25" i="1"/>
  <c r="F25" i="1"/>
  <c r="F26" i="1"/>
  <c r="E26" i="1"/>
  <c r="E25" i="1"/>
  <c r="I26" i="1"/>
  <c r="I25" i="1"/>
  <c r="K25" i="1"/>
  <c r="K26" i="1"/>
</calcChain>
</file>

<file path=xl/sharedStrings.xml><?xml version="1.0" encoding="utf-8"?>
<sst xmlns="http://schemas.openxmlformats.org/spreadsheetml/2006/main" count="1184" uniqueCount="214">
  <si>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</si>
  <si>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</si>
  <si>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</si>
  <si>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</si>
  <si>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</si>
  <si>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</si>
  <si>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</si>
  <si>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</si>
  <si>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</si>
  <si>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</si>
  <si>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</si>
  <si>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</si>
  <si>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</si>
  <si>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</si>
  <si>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</si>
  <si>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</si>
  <si>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</si>
  <si>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</si>
  <si>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</si>
  <si>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</si>
  <si>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</si>
  <si>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</si>
  <si>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</si>
  <si>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</si>
  <si>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</si>
  <si>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</si>
  <si>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</si>
  <si>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</si>
  <si>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</si>
  <si>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</si>
  <si>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</si>
  <si>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</si>
  <si>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</si>
  <si>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</si>
  <si>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</si>
  <si>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</si>
  <si>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</si>
  <si>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</si>
  <si>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</si>
  <si>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</si>
  <si>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</si>
  <si>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</si>
  <si>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</si>
  <si>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</si>
  <si>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</si>
  <si>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</si>
  <si>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</si>
  <si>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</si>
  <si>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</si>
  <si>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</si>
  <si>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</si>
  <si>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</si>
  <si>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</si>
  <si>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</si>
  <si>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</si>
  <si>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</si>
  <si>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</si>
  <si>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</si>
  <si>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</si>
  <si>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</si>
  <si>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</si>
  <si>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</si>
  <si>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</si>
  <si>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</si>
  <si>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</si>
  <si>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</si>
  <si>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</si>
  <si>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</si>
  <si>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</si>
  <si>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</si>
  <si>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</si>
  <si>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</si>
  <si>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</si>
  <si>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</si>
  <si>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</si>
  <si>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</si>
  <si>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</si>
  <si>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</si>
  <si>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</si>
  <si>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</si>
  <si>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</si>
  <si>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</si>
  <si>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</si>
  <si>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</si>
  <si>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</si>
  <si>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</si>
  <si>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</si>
  <si>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</si>
  <si>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</si>
  <si>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</si>
  <si>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</si>
  <si>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</si>
  <si>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</si>
  <si>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</si>
  <si>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</si>
  <si>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</si>
  <si>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</si>
  <si>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</si>
  <si>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</si>
  <si>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</si>
  <si>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</si>
  <si>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</si>
  <si>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</si>
  <si>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</si>
  <si>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</si>
  <si>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</si>
  <si>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</si>
  <si>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</si>
  <si>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</si>
  <si>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</si>
  <si>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</si>
  <si>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</si>
  <si>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</si>
  <si>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</si>
  <si>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</si>
  <si>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</si>
  <si>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</si>
  <si>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</si>
  <si>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</si>
  <si>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</si>
  <si>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</si>
  <si>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</si>
  <si>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</si>
  <si>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</si>
  <si>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</si>
  <si>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</si>
  <si>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</si>
  <si>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</si>
  <si>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</si>
  <si>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</si>
  <si>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</si>
  <si>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</si>
  <si>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</si>
  <si>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</si>
  <si>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</si>
  <si>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</si>
  <si>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</si>
  <si>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</si>
  <si>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</si>
  <si>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</si>
  <si>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</si>
  <si>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</si>
  <si>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</si>
  <si>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</si>
  <si>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</si>
  <si>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</si>
  <si>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</si>
  <si>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</si>
  <si>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</si>
  <si>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</si>
  <si>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</si>
  <si>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</si>
  <si>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</si>
  <si>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</si>
  <si>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</si>
  <si>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</si>
  <si>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</si>
  <si>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</si>
  <si>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</si>
  <si>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</si>
  <si>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</si>
  <si>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</si>
  <si>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</si>
  <si>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</si>
  <si>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</si>
  <si>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</si>
  <si>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</si>
  <si>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</si>
  <si>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</si>
  <si>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</si>
  <si>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</si>
  <si>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</si>
  <si>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</si>
  <si>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</si>
  <si>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</si>
  <si>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</si>
  <si>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</si>
  <si>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</si>
  <si>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</si>
  <si>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</si>
  <si>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</si>
  <si>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</si>
  <si>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</si>
  <si>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</si>
  <si>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</si>
  <si>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</si>
  <si>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</si>
  <si>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</si>
  <si>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</si>
  <si>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</si>
  <si>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</si>
  <si>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</si>
  <si>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</si>
  <si>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</si>
  <si>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</si>
  <si>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</si>
  <si>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</si>
  <si>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</si>
  <si>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</si>
  <si>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</si>
  <si>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</si>
  <si>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</si>
  <si>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</si>
  <si>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Woolshed Beloe Tank</t>
  </si>
  <si>
    <t>20210415CHM02</t>
  </si>
  <si>
    <t>Woolshed Below Tanks</t>
  </si>
  <si>
    <t>20210415SRT01</t>
  </si>
  <si>
    <t xml:space="preserve">Hansen &amp; Tomlinson </t>
  </si>
  <si>
    <t>Colour (Apparent)</t>
  </si>
  <si>
    <r>
      <t xml:space="preserve">Comments: </t>
    </r>
    <r>
      <rPr>
        <sz val="8"/>
        <color theme="1"/>
        <rFont val="Arial"/>
        <family val="2"/>
      </rPr>
      <t xml:space="preserve">The sample was clear with some significant sediment </t>
    </r>
  </si>
  <si>
    <t>The high hardness will likely cause lime scale, particularity at elevated temperatures</t>
  </si>
  <si>
    <t xml:space="preserve">Colour (Apparent) </t>
  </si>
  <si>
    <t xml:space="preserve">The sample was clear with no significant sediment </t>
  </si>
  <si>
    <t xml:space="preserve">The sample was clear with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</si>
</sst>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36</xdr:row>
      <xdr:rowOff>146538</xdr:rowOff>
    </xdr:from>
    <xdr:to>
      <xdr:col>1</xdr:col>
      <xdr:colOff>1160740</xdr:colOff>
      <xdr:row>39</xdr:row>
      <xdr:rowOff>54805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4"/>
  <sheetViews>
    <sheetView view="pageLayout" zoomScale="130" zoomScaleNormal="110" zoomScalePageLayoutView="130" workbookViewId="0">
      <selection activeCell="A33" sqref="A33:XFD33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9" width="10" style="1" customWidth="1"/>
    <col min="10" max="10" width="12.77734375" style="1" bestFit="1" customWidth="1"/>
    <col min="11" max="11" width="0.5546875" style="1" customWidth="1"/>
    <col min="12" max="16384" width="9.218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207</v>
      </c>
      <c r="F3" s="8"/>
      <c r="G3" s="8"/>
      <c r="H3" s="9" t="s">
        <v>152</v>
      </c>
      <c r="J3" s="69" t="s">
        <v>204</v>
      </c>
    </row>
    <row r="4" spans="1:11" ht="15.6">
      <c r="B4" s="3" t="s">
        <v>203</v>
      </c>
      <c r="F4" s="8"/>
      <c r="G4" s="8"/>
      <c r="H4" s="9" t="s">
        <v>56</v>
      </c>
      <c r="J4" s="70">
        <f ca="1">TODAY()</f>
        <v>44302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7.2</v>
      </c>
      <c r="E8" s="11" t="s">
        <v>64</v>
      </c>
      <c r="F8" s="11" t="s">
        <v>23</v>
      </c>
      <c r="G8" s="11" t="str">
        <f>VLOOKUP(D8,Lookup!C3:D7,2)</f>
        <v>Neutral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>
        <v>380</v>
      </c>
      <c r="E9" s="11" t="s">
        <v>23</v>
      </c>
      <c r="F9" s="11" t="s">
        <v>23</v>
      </c>
      <c r="G9" s="11" t="str">
        <f>VLOOKUP(D9,Lookup!C18:D25,2)</f>
        <v>Excessive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>
        <v>274</v>
      </c>
      <c r="E10" s="11" t="s">
        <v>65</v>
      </c>
      <c r="F10" s="11" t="s">
        <v>23</v>
      </c>
      <c r="G10" s="11" t="str">
        <f>VLOOKUP(D10,Lookup!C27:D33,2)</f>
        <v>Very Hard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>
        <v>225</v>
      </c>
      <c r="E11" s="11" t="s">
        <v>23</v>
      </c>
      <c r="F11" s="11" t="s">
        <v>23</v>
      </c>
      <c r="G11" s="11" t="str">
        <f>VLOOKUP(D11,Lookup!C35:D41,2)</f>
        <v>Very Hard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49</v>
      </c>
      <c r="E12" s="11" t="s">
        <v>23</v>
      </c>
      <c r="F12" s="11" t="s">
        <v>23</v>
      </c>
      <c r="G12" s="11" t="str">
        <f>VLOOKUP(D12,Lookup!C35:D41,2)</f>
        <v>Slightly Hard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47.88042594103613</v>
      </c>
      <c r="E13" s="11" t="s">
        <v>23</v>
      </c>
      <c r="F13" s="11" t="s">
        <v>23</v>
      </c>
      <c r="G13" s="11" t="str">
        <f>VLOOKUP(D13,Lookup!C98:D103,2)</f>
        <v>High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0.10000000000000142</v>
      </c>
      <c r="E14" s="11" t="s">
        <v>23</v>
      </c>
      <c r="F14" s="11" t="s">
        <v>23</v>
      </c>
      <c r="G14" s="11" t="str">
        <f>VLOOKUP(D14,Lookup!C105:D109,2)</f>
        <v>Normal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>
        <v>24</v>
      </c>
      <c r="E15" s="11" t="s">
        <v>23</v>
      </c>
      <c r="F15" s="11" t="s">
        <v>23</v>
      </c>
      <c r="G15" s="11" t="str">
        <f>VLOOKUP(D15,Lookup!C43:D50,2)</f>
        <v>Moderate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>
        <v>14</v>
      </c>
      <c r="E16" s="11" t="s">
        <v>23</v>
      </c>
      <c r="F16" s="11">
        <v>50</v>
      </c>
      <c r="G16" s="11" t="str">
        <f>VLOOKUP(D16,Lookup!C89:D96,2)</f>
        <v>Elevated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0.04</v>
      </c>
      <c r="E17" s="11" t="s">
        <v>66</v>
      </c>
      <c r="F17" s="11" t="s">
        <v>23</v>
      </c>
      <c r="G17" s="11" t="str">
        <f>VLOOKUP(D17,Lookup!C52:D59,2)</f>
        <v>Low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67</v>
      </c>
      <c r="F18" s="11">
        <v>0.4</v>
      </c>
      <c r="G18" s="11" t="str">
        <f>VLOOKUP(D18,Lookup!C61:D65,2)</f>
        <v>Not Detected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>
        <v>0.03</v>
      </c>
      <c r="E19" s="11" t="s">
        <v>42</v>
      </c>
      <c r="F19" s="11" t="s">
        <v>23</v>
      </c>
      <c r="G19" s="11" t="str">
        <f>VLOOKUP(D19,Lookup!C67:D72,2)</f>
        <v>Low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>
        <v>0.04</v>
      </c>
      <c r="E20" s="11" t="s">
        <v>39</v>
      </c>
      <c r="F20" s="15">
        <v>2</v>
      </c>
      <c r="G20" s="11" t="str">
        <f>VLOOKUP(D20,Lookup!C74:D78,2)</f>
        <v>Low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>
        <v>580</v>
      </c>
      <c r="E21" s="11" t="s">
        <v>69</v>
      </c>
      <c r="F21" s="11" t="s">
        <v>23</v>
      </c>
      <c r="G21" s="11" t="str">
        <f>VLOOKUP(D21,Lookup!C9:D16,2)</f>
        <v>High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66</v>
      </c>
      <c r="E22" s="11" t="s">
        <v>70</v>
      </c>
      <c r="F22" s="11" t="s">
        <v>23</v>
      </c>
      <c r="G22" s="11" t="str">
        <f>VLOOKUP(D22,Lookup!C80:D87,2)</f>
        <v>Moderate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33</v>
      </c>
      <c r="E23" s="11" t="s">
        <v>65</v>
      </c>
      <c r="F23" s="11" t="s">
        <v>23</v>
      </c>
      <c r="G23" s="11" t="str">
        <f>VLOOKUP(D23,Lookup!C80:D87,2)</f>
        <v>Low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81.5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v>815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>
        <v>0.15</v>
      </c>
      <c r="E26" s="11" t="s">
        <v>71</v>
      </c>
      <c r="F26" s="11" t="s">
        <v>23</v>
      </c>
      <c r="G26" s="11" t="str">
        <f>VLOOKUP(D26,Lookup!C124:D131,2)</f>
        <v>Very Low</v>
      </c>
      <c r="H26" s="98"/>
      <c r="I26" s="99"/>
      <c r="J26" s="100"/>
      <c r="K26" s="5"/>
    </row>
    <row r="27" spans="1:11">
      <c r="A27" s="4"/>
      <c r="B27" s="10" t="s">
        <v>208</v>
      </c>
      <c r="C27" s="10" t="s">
        <v>164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>
        <v>97.3</v>
      </c>
      <c r="E28" s="11" t="s">
        <v>23</v>
      </c>
      <c r="F28" s="11" t="s">
        <v>23</v>
      </c>
      <c r="G28" s="11" t="str">
        <f>VLOOKUP(D28,Lookup!C133:D139,2)</f>
        <v>Very Good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209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210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201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97" t="s">
        <v>202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 t="s">
        <v>24</v>
      </c>
      <c r="C36" s="96" t="s">
        <v>130</v>
      </c>
      <c r="D36" s="97"/>
      <c r="E36" s="97"/>
      <c r="F36" s="97"/>
      <c r="G36" s="97"/>
      <c r="H36" s="97"/>
      <c r="I36" s="97"/>
      <c r="J36" s="97"/>
      <c r="K36" s="5"/>
    </row>
    <row r="37" spans="1:11">
      <c r="A37" s="4"/>
      <c r="B37" s="55"/>
      <c r="C37" s="96"/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198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199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7:J37"/>
    <mergeCell ref="H25:J25"/>
    <mergeCell ref="H26:J26"/>
    <mergeCell ref="H27:J27"/>
    <mergeCell ref="H28:J28"/>
    <mergeCell ref="C35:J35"/>
    <mergeCell ref="C36:J36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21875" customWidth="1"/>
    <col min="8" max="8" width="6.5546875" customWidth="1"/>
    <col min="9" max="9" width="9.218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7" zoomScale="160" zoomScaleNormal="160" workbookViewId="0">
      <selection activeCell="C48" sqref="C48"/>
    </sheetView>
  </sheetViews>
  <sheetFormatPr defaultColWidth="9.21875" defaultRowHeight="14.4"/>
  <cols>
    <col min="1" max="16384" width="9.218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44302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44302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C29" sqref="C29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207</v>
      </c>
      <c r="F3" s="8"/>
      <c r="G3" s="8"/>
      <c r="H3" s="9" t="s">
        <v>152</v>
      </c>
      <c r="J3" s="69" t="s">
        <v>206</v>
      </c>
    </row>
    <row r="4" spans="1:10" ht="15.6">
      <c r="B4" s="3" t="s">
        <v>205</v>
      </c>
      <c r="F4" s="8"/>
      <c r="G4" s="8"/>
      <c r="H4" s="9" t="s">
        <v>56</v>
      </c>
      <c r="J4" s="70">
        <f ca="1">TODAY()</f>
        <v>44302</v>
      </c>
    </row>
    <row r="5" spans="1:10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44302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7.5</v>
      </c>
      <c r="F9" s="14">
        <v>8</v>
      </c>
      <c r="G9" s="14">
        <v>7.6</v>
      </c>
      <c r="H9" s="14">
        <v>7.2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350</v>
      </c>
      <c r="F10" s="11">
        <v>275</v>
      </c>
      <c r="G10" s="11">
        <v>340</v>
      </c>
      <c r="H10" s="11">
        <v>125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235</v>
      </c>
      <c r="F11" s="11">
        <v>215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22.069341598422014</v>
      </c>
      <c r="F12" s="15">
        <v>5</v>
      </c>
      <c r="G12" s="15">
        <f t="shared" ref="G12:H12" si="0">2*(G10-(5*10^(G9-10)))/(1+(0.94*10^(G9-10)))*10^(6-G9)</f>
        <v>17.016149772612074</v>
      </c>
      <c r="H12" s="15">
        <f t="shared" si="0"/>
        <v>15.749470057798115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0.29999999999999893</v>
      </c>
      <c r="F13" s="14">
        <f>+F9+0.5+VLOOKUP(F10,LSI!$F$2:$G$25,2)+VLOOKUP(F11,LSI!$H$2:$I$25,2)-12.1</f>
        <v>0.70000000000000107</v>
      </c>
      <c r="G13" s="14">
        <v>-1.2000000000000011</v>
      </c>
      <c r="H13" s="14">
        <v>-2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0.01</v>
      </c>
      <c r="F14" s="11">
        <v>0.03</v>
      </c>
      <c r="G14" s="11">
        <v>0.03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600</v>
      </c>
      <c r="F16" s="11">
        <v>520</v>
      </c>
      <c r="G16" s="11">
        <v>570</v>
      </c>
      <c r="H16" s="11">
        <v>650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130</v>
      </c>
      <c r="F17" s="11">
        <v>83</v>
      </c>
      <c r="G17" s="11">
        <v>76</v>
      </c>
      <c r="H17" s="11">
        <v>260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34</v>
      </c>
      <c r="F18" s="11">
        <v>34</v>
      </c>
      <c r="G18" s="11">
        <v>190</v>
      </c>
      <c r="H18" s="11">
        <v>200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85.1</v>
      </c>
      <c r="F19" s="14">
        <f t="shared" ref="F19:H19" si="1">F20/10</f>
        <v>73.2</v>
      </c>
      <c r="G19" s="14">
        <f t="shared" si="1"/>
        <v>80.8</v>
      </c>
      <c r="H19" s="14">
        <f t="shared" si="1"/>
        <v>92.4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851</v>
      </c>
      <c r="F20" s="15">
        <v>732</v>
      </c>
      <c r="G20" s="15">
        <v>808</v>
      </c>
      <c r="H20" s="15">
        <v>924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0.6</v>
      </c>
      <c r="F21" s="14">
        <v>26.07</v>
      </c>
      <c r="G21" s="14">
        <v>0.66</v>
      </c>
      <c r="H21" s="14">
        <v>0.26</v>
      </c>
    </row>
    <row r="22" spans="1:11">
      <c r="A22" s="4"/>
      <c r="B22" s="10" t="s">
        <v>211</v>
      </c>
      <c r="C22" s="10" t="s">
        <v>164</v>
      </c>
      <c r="D22" s="11" t="s">
        <v>23</v>
      </c>
      <c r="E22" s="11" t="s">
        <v>38</v>
      </c>
      <c r="F22" s="11">
        <v>50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97.5</v>
      </c>
      <c r="F23" s="14">
        <v>94.3</v>
      </c>
      <c r="G23" s="14">
        <v>85.1</v>
      </c>
      <c r="H23" s="14">
        <v>98.2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212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213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212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212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B3" sqref="B3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44302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44302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3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44302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3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183</v>
      </c>
      <c r="C17" s="91" t="s">
        <v>187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163</v>
      </c>
      <c r="C19" s="10" t="s">
        <v>164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131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9B10C5-BCF7-49FA-B03E-8FB085660D37}"/>
</file>

<file path=customXml/itemProps2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9e3d8395-3b78-4cee-bcbb-a4d4a59b9b2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2021-04-15T21:19:15Z</cp:lastPrinted>
  <dcterms:created xsi:type="dcterms:W3CDTF">2017-07-10T05:27:40Z</dcterms:created>
  <dcterms:modified xsi:type="dcterms:W3CDTF">2021-04-15T21:21:31Z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