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04 April\"/>
    </mc:Choice>
  </mc:AlternateContent>
  <xr:revisionPtr revIDLastSave="0" documentId="13_ncr:1_{B6268005-150E-4096-97A3-AB6E4D00EA11}" xr6:coauthVersionLast="46" xr6:coauthVersionMax="46" xr10:uidLastSave="{00000000-0000-0000-0000-000000000000}"/>
  <bookViews>
    <workbookView xWindow="-110" yWindow="-110" windowWidth="19420" windowHeight="10420" activeTab="4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I13" i="9"/>
  <c r="J13" i="9"/>
  <c r="K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K12" i="9" l="1"/>
  <c r="J12" i="9"/>
  <c r="I12" i="9"/>
  <c r="H12" i="9"/>
  <c r="G12" i="9"/>
  <c r="F12" i="9"/>
  <c r="E12" i="9"/>
  <c r="J5" i="9"/>
  <c r="J4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I20" i="9"/>
  <c r="I19" i="9"/>
  <c r="G20" i="9"/>
  <c r="G19" i="9"/>
  <c r="G25" i="1"/>
  <c r="G26" i="1"/>
  <c r="E26" i="1"/>
  <c r="E25" i="1"/>
  <c r="F20" i="9"/>
  <c r="F19" i="9"/>
  <c r="K20" i="9"/>
  <c r="K19" i="9"/>
  <c r="J25" i="1"/>
  <c r="J26" i="1"/>
  <c r="K25" i="1"/>
  <c r="K26" i="1"/>
  <c r="H19" i="9"/>
  <c r="H20" i="9"/>
  <c r="I25" i="1"/>
  <c r="I26" i="1"/>
  <c r="E19" i="9"/>
  <c r="E20" i="9"/>
  <c r="H26" i="1"/>
  <c r="H25" i="1"/>
  <c r="D25" i="18"/>
  <c r="D24" i="18"/>
  <c r="J19" i="9"/>
  <c r="J20" i="9"/>
  <c r="F26" i="1"/>
  <c r="F25" i="1"/>
  <c r="D24" i="4"/>
  <c r="D25" i="4"/>
</calcChain>
</file>

<file path=xl/sharedStrings.xml><?xml version="1.0" encoding="utf-8"?>
<sst xmlns="http://schemas.openxmlformats.org/spreadsheetml/2006/main" count="1183" uniqueCount="205">
  <si>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</si>
  <si>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</si>
  <si>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</si>
  <si>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</si>
  <si>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</si>
  <si>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</si>
  <si>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</si>
  <si>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</si>
  <si>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</si>
  <si>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</si>
  <si>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</si>
  <si>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</si>
  <si>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</si>
  <si>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</si>
  <si>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</si>
  <si>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</si>
  <si>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</si>
  <si>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</si>
  <si>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</si>
  <si>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</si>
  <si>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</si>
  <si>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</si>
  <si>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</si>
  <si>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</si>
  <si>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</si>
  <si>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</si>
  <si>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</si>
  <si>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</si>
  <si>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</si>
  <si>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</si>
  <si>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</si>
  <si>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</si>
  <si>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</si>
  <si>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</si>
  <si>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</si>
  <si>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</si>
  <si>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</si>
  <si>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</si>
  <si>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</si>
  <si>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</si>
  <si>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</si>
  <si>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</si>
  <si>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</si>
  <si>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</si>
  <si>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</si>
  <si>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</si>
  <si>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</si>
  <si>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</si>
  <si>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</si>
  <si>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</si>
  <si>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</si>
  <si>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</si>
  <si>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</si>
  <si>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</si>
  <si>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</si>
  <si>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</si>
  <si>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</si>
  <si>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</si>
  <si>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</si>
  <si>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</si>
  <si>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</si>
  <si>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</si>
  <si>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</si>
  <si>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</si>
  <si>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</si>
  <si>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</si>
  <si>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</si>
  <si>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</si>
  <si>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</si>
  <si>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</si>
  <si>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</si>
  <si>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</si>
  <si>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</si>
  <si>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</si>
  <si>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</si>
  <si>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</si>
  <si>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</si>
  <si>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</si>
  <si>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</si>
  <si>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</si>
  <si>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</si>
  <si>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</si>
  <si>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</si>
  <si>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</si>
  <si>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</si>
  <si>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</si>
  <si>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</si>
  <si>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</si>
  <si>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</si>
  <si>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</si>
  <si>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</si>
  <si>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</si>
  <si>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</si>
  <si>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</si>
  <si>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</si>
  <si>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</si>
  <si>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</si>
  <si>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</si>
  <si>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</si>
  <si>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</si>
  <si>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</si>
  <si>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</si>
  <si>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</si>
  <si>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</si>
  <si>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</si>
  <si>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</si>
  <si>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</si>
  <si>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</si>
  <si>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</si>
  <si>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</si>
  <si>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</si>
  <si>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</si>
  <si>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</si>
  <si>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</si>
  <si>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</si>
  <si>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</si>
  <si>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</si>
  <si>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</si>
  <si>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</si>
  <si>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</si>
  <si>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</si>
  <si>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</si>
  <si>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</si>
  <si>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</si>
  <si>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</si>
  <si>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</si>
  <si>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</si>
  <si>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</si>
  <si>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</si>
  <si>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</si>
  <si>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</si>
  <si>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</si>
  <si>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</si>
  <si>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</si>
  <si>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</si>
  <si>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</si>
  <si>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</si>
  <si>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</si>
  <si>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</si>
  <si>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</si>
  <si>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</si>
  <si>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</si>
  <si>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</si>
  <si>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</si>
  <si>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</si>
  <si>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</si>
  <si>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</si>
  <si>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</si>
  <si>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</si>
  <si>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</si>
  <si>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</si>
  <si>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</si>
  <si>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</si>
  <si>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</si>
  <si>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</si>
  <si>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</si>
  <si>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</si>
  <si>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</si>
  <si>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</si>
  <si>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</si>
  <si>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</si>
  <si>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</si>
  <si>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</si>
  <si>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</si>
  <si>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</si>
  <si>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</si>
  <si>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</si>
  <si>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</si>
  <si>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</si>
  <si>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</si>
  <si>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</si>
  <si>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</si>
  <si>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</si>
  <si>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</si>
  <si>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</si>
  <si>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</si>
  <si>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</si>
  <si>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</si>
  <si>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</si>
  <si>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</si>
  <si>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</si>
  <si>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</si>
  <si>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</si>
  <si>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</si>
  <si>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</si>
  <si>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</si>
  <si>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</si>
  <si>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</si>
  <si>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</si>
  <si>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</si>
  <si>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</si>
  <si>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</si>
  <si>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</si>
  <si>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</si>
  <si>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</si>
  <si>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</si>
  <si>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</si>
  <si>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</si>
  <si>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</si>
  <si>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</si>
  <si>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</si>
  <si>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</si>
  <si>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Guideline Value - Drinking Water Standards for New Zealand 2005 (Revised 2018)</t>
  </si>
  <si>
    <t>Maximum Acceptable Value - Drinking Water Standards for New Zealand 2005 (Revised 2018)</t>
  </si>
  <si>
    <t>20210421ECO01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</si>
</sst>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35</xdr:row>
      <xdr:rowOff>117231</xdr:rowOff>
    </xdr:from>
    <xdr:to>
      <xdr:col>1</xdr:col>
      <xdr:colOff>1171878</xdr:colOff>
      <xdr:row>38</xdr:row>
      <xdr:rowOff>29307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9" width="10" style="1" customWidth="1"/>
    <col min="10" max="10" width="12.7265625" style="1" bestFit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1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5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5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5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5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5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5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4.5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5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144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165</v>
      </c>
      <c r="C31" s="95"/>
      <c r="K31" s="5"/>
    </row>
    <row r="32" spans="1:11">
      <c r="A32" s="4"/>
      <c r="B32" s="95" t="s">
        <v>143</v>
      </c>
      <c r="K32" s="5"/>
    </row>
    <row r="33" spans="1:11">
      <c r="A33" s="4"/>
      <c r="B33" s="95" t="s">
        <v>192</v>
      </c>
      <c r="K33" s="5"/>
    </row>
    <row r="34" spans="1:11">
      <c r="A34" s="4"/>
      <c r="B34" s="95" t="s">
        <v>149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202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203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130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150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191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0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179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180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 t="s">
        <v>151</v>
      </c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183</v>
      </c>
      <c r="C19" s="91" t="s">
        <v>187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163</v>
      </c>
      <c r="C21" s="10" t="s">
        <v>164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172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175</v>
      </c>
      <c r="C3" s="104"/>
      <c r="D3" s="104"/>
      <c r="E3" s="104"/>
      <c r="F3" s="104"/>
      <c r="G3" s="8"/>
      <c r="H3" s="88" t="s">
        <v>152</v>
      </c>
      <c r="I3" s="104"/>
      <c r="J3" s="104"/>
    </row>
    <row r="4" spans="1:11" ht="22.5" customHeight="1">
      <c r="B4" s="88" t="s">
        <v>176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134</v>
      </c>
      <c r="C5" s="105"/>
      <c r="D5" s="105"/>
      <c r="E5" s="105"/>
      <c r="F5" s="105"/>
      <c r="G5" s="8"/>
      <c r="H5" s="88" t="s">
        <v>174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173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183</v>
      </c>
      <c r="C25" s="10" t="s">
        <v>184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183</v>
      </c>
      <c r="C26" s="10" t="s">
        <v>185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163</v>
      </c>
      <c r="C28" s="10" t="s">
        <v>164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181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181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181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181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181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181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181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5"/>
  <cols>
    <col min="7" max="7" width="6.1796875" customWidth="1"/>
    <col min="8" max="8" width="6.54296875" customWidth="1"/>
    <col min="9" max="9" width="9.1796875" style="6"/>
  </cols>
  <sheetData>
    <row r="1" spans="1:9">
      <c r="A1" t="s">
        <v>21</v>
      </c>
    </row>
    <row r="2" spans="1:9">
      <c r="E2" t="s">
        <v>189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134</v>
      </c>
    </row>
    <row r="39" spans="1:9">
      <c r="A39" t="s">
        <v>135</v>
      </c>
    </row>
    <row r="40" spans="1:9">
      <c r="A40" t="s">
        <v>136</v>
      </c>
    </row>
    <row r="41" spans="1:9">
      <c r="A41" t="s">
        <v>137</v>
      </c>
    </row>
    <row r="42" spans="1:9">
      <c r="A42" t="s">
        <v>139</v>
      </c>
    </row>
    <row r="43" spans="1:9">
      <c r="A43" t="s">
        <v>140</v>
      </c>
    </row>
    <row r="44" spans="1:9">
      <c r="A44" t="s">
        <v>141</v>
      </c>
    </row>
    <row r="45" spans="1:9">
      <c r="A45" t="s">
        <v>142</v>
      </c>
    </row>
    <row r="46" spans="1:9" s="51" customFormat="1">
      <c r="A46" s="51" t="s">
        <v>151</v>
      </c>
      <c r="I46" s="6"/>
    </row>
    <row r="47" spans="1:9">
      <c r="A47" t="s">
        <v>138</v>
      </c>
    </row>
    <row r="49" spans="1:9" s="51" customFormat="1">
      <c r="A49" s="51" t="s">
        <v>148</v>
      </c>
      <c r="I49" s="6"/>
    </row>
    <row r="50" spans="1:9" s="51" customFormat="1">
      <c r="A50" s="56" t="s">
        <v>147</v>
      </c>
      <c r="I50" s="6"/>
    </row>
    <row r="51" spans="1:9">
      <c r="A51" s="56" t="s">
        <v>145</v>
      </c>
    </row>
    <row r="52" spans="1:9">
      <c r="A52" s="64" t="s">
        <v>146</v>
      </c>
    </row>
    <row r="54" spans="1:9">
      <c r="A54" t="s">
        <v>169</v>
      </c>
      <c r="B54" t="s">
        <v>171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170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7" zoomScale="160" zoomScaleNormal="160" workbookViewId="0">
      <selection activeCell="C48" sqref="C48"/>
    </sheetView>
  </sheetViews>
  <sheetFormatPr defaultColWidth="9.1796875" defaultRowHeight="14.5"/>
  <cols>
    <col min="1" max="16384" width="9.179687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188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188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166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166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166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166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166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166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170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170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168</v>
      </c>
    </row>
    <row r="134" spans="2:4">
      <c r="B134" s="28"/>
      <c r="C134" s="20">
        <v>5</v>
      </c>
      <c r="D134" s="24" t="s">
        <v>168</v>
      </c>
    </row>
    <row r="135" spans="2:4">
      <c r="B135" s="28"/>
      <c r="C135" s="20">
        <v>75</v>
      </c>
      <c r="D135" s="24" t="s">
        <v>167</v>
      </c>
    </row>
    <row r="136" spans="2:4">
      <c r="B136" s="28"/>
      <c r="C136" s="20">
        <v>80</v>
      </c>
      <c r="D136" s="24" t="s">
        <v>159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157</v>
      </c>
    </row>
    <row r="139" spans="2:4">
      <c r="B139" s="40"/>
      <c r="C139" s="20">
        <v>95</v>
      </c>
      <c r="D139" s="24" t="s">
        <v>158</v>
      </c>
    </row>
    <row r="140" spans="2:4">
      <c r="B140" s="28" t="s">
        <v>129</v>
      </c>
    </row>
    <row r="141" spans="2:4">
      <c r="C141" s="20" t="s">
        <v>40</v>
      </c>
      <c r="D141" s="24" t="s">
        <v>166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163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5"/>
  <sheetData>
    <row r="1" spans="1:13" ht="1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" thickBot="1">
      <c r="A29" s="44"/>
      <c r="B29" s="50"/>
      <c r="C29" s="54"/>
      <c r="D29" s="43"/>
    </row>
    <row r="30" spans="1:9" ht="18.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186</v>
      </c>
    </row>
    <row r="4" spans="1:11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44309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5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5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5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154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154</v>
      </c>
      <c r="I12" s="99"/>
      <c r="J12" s="100"/>
      <c r="K12" s="5"/>
    </row>
    <row r="13" spans="1:11" ht="14.5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154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 ht="14.5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144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165</v>
      </c>
      <c r="C21" s="65"/>
      <c r="K21" s="5"/>
    </row>
    <row r="22" spans="1:11">
      <c r="A22" s="4"/>
      <c r="B22" s="65" t="s">
        <v>143</v>
      </c>
      <c r="K22" s="5"/>
    </row>
    <row r="23" spans="1:11">
      <c r="A23" s="4"/>
      <c r="B23" s="65" t="s">
        <v>192</v>
      </c>
      <c r="K23" s="5"/>
    </row>
    <row r="24" spans="1:11">
      <c r="A24" s="4"/>
      <c r="B24" s="65" t="s">
        <v>146</v>
      </c>
      <c r="K24" s="5"/>
    </row>
    <row r="25" spans="1:11">
      <c r="A25" s="4"/>
      <c r="B25" s="65" t="s">
        <v>149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202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203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130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150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193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2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26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2" ht="23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196</v>
      </c>
    </row>
    <row r="4" spans="1:12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44309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5">
      <c r="A10" s="4"/>
      <c r="B10" s="10" t="s">
        <v>5</v>
      </c>
      <c r="C10" s="10" t="s">
        <v>52</v>
      </c>
      <c r="D10" s="11" t="s">
        <v>23</v>
      </c>
      <c r="E10" s="11"/>
      <c r="F10" s="11"/>
      <c r="G10" s="11"/>
      <c r="H10" s="11"/>
      <c r="I10" s="11"/>
      <c r="J10" s="11"/>
      <c r="K10" s="11"/>
      <c r="L10" s="5"/>
    </row>
    <row r="11" spans="1:12" ht="14.5">
      <c r="A11" s="4"/>
      <c r="B11" s="10" t="s">
        <v>6</v>
      </c>
      <c r="C11" s="10" t="s">
        <v>52</v>
      </c>
      <c r="D11" s="11" t="s">
        <v>65</v>
      </c>
      <c r="E11" s="11"/>
      <c r="F11" s="11"/>
      <c r="G11" s="11"/>
      <c r="H11" s="11"/>
      <c r="I11" s="11"/>
      <c r="J11" s="11"/>
      <c r="K11" s="11"/>
      <c r="L11" s="5"/>
    </row>
    <row r="12" spans="1:12" ht="14.5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-9.9999999990600013E-4</v>
      </c>
      <c r="F12" s="15">
        <f t="shared" ref="F12:K12" si="0">2*(F10-(5*10^(F9-10)))/(1+(0.94*10^(F9-10)))*10^(6-F9)</f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15">
        <f t="shared" si="0"/>
        <v>-9.9999999990600013E-4</v>
      </c>
      <c r="L12" s="5"/>
    </row>
    <row r="13" spans="1:12">
      <c r="A13" s="4"/>
      <c r="B13" s="10" t="s">
        <v>17</v>
      </c>
      <c r="C13" s="11" t="s">
        <v>23</v>
      </c>
      <c r="D13" s="11" t="s">
        <v>23</v>
      </c>
      <c r="E13" s="14" t="e">
        <f>+E9+0.5+VLOOKUP(E10,LSI!$F$2:$G$25,2)+VLOOKUP(E11,LSI!$H$2:$I$25,2)-12.1</f>
        <v>#N/A</v>
      </c>
      <c r="F13" s="14" t="e">
        <f>+F9+0.5+VLOOKUP(F10,LSI!$F$2:$G$25,2)+VLOOKUP(F11,LSI!$H$2:$I$25,2)-12.1</f>
        <v>#N/A</v>
      </c>
      <c r="G13" s="14" t="e">
        <f>+G9+0.5+VLOOKUP(G10,LSI!$F$2:$G$25,2)+VLOOKUP(G11,LSI!$H$2:$I$25,2)-12.1</f>
        <v>#N/A</v>
      </c>
      <c r="H13" s="14" t="e">
        <f>+H9+0.5+VLOOKUP(H10,LSI!$F$2:$G$25,2)+VLOOKUP(H11,LSI!$H$2:$I$25,2)-12.1</f>
        <v>#N/A</v>
      </c>
      <c r="I13" s="14" t="e">
        <f>+I9+0.5+VLOOKUP(I10,LSI!$F$2:$G$25,2)+VLOOKUP(I11,LSI!$H$2:$I$25,2)-12.1</f>
        <v>#N/A</v>
      </c>
      <c r="J13" s="14" t="e">
        <f>+J9+0.5+VLOOKUP(J10,LSI!$F$2:$G$25,2)+VLOOKUP(J11,LSI!$H$2:$I$25,2)-12.1</f>
        <v>#N/A</v>
      </c>
      <c r="K13" s="14" t="e">
        <f>+K9+0.5+VLOOKUP(K10,LSI!$F$2:$G$25,2)+VLOOKUP(K11,LSI!$H$2:$I$25,2)-12.1</f>
        <v>#N/A</v>
      </c>
      <c r="L13" s="5"/>
    </row>
    <row r="14" spans="1:12">
      <c r="A14" s="4"/>
      <c r="B14" s="10" t="s">
        <v>10</v>
      </c>
      <c r="C14" s="10" t="s">
        <v>24</v>
      </c>
      <c r="D14" s="11" t="s">
        <v>66</v>
      </c>
      <c r="E14" s="11"/>
      <c r="F14" s="11"/>
      <c r="G14" s="11"/>
      <c r="H14" s="11"/>
      <c r="I14" s="11"/>
      <c r="J14" s="11"/>
      <c r="K14" s="11"/>
      <c r="L14" s="5"/>
    </row>
    <row r="15" spans="1:12">
      <c r="A15" s="4"/>
      <c r="B15" s="10" t="s">
        <v>11</v>
      </c>
      <c r="C15" s="10" t="s">
        <v>24</v>
      </c>
      <c r="D15" s="11" t="s">
        <v>67</v>
      </c>
      <c r="E15" s="11"/>
      <c r="F15" s="11"/>
      <c r="G15" s="11"/>
      <c r="H15" s="11"/>
      <c r="I15" s="11"/>
      <c r="J15" s="11"/>
      <c r="K15" s="11"/>
      <c r="L15" s="5"/>
    </row>
    <row r="16" spans="1:12">
      <c r="A16" s="4"/>
      <c r="B16" s="10" t="s">
        <v>4</v>
      </c>
      <c r="C16" s="10" t="s">
        <v>24</v>
      </c>
      <c r="D16" s="11" t="s">
        <v>69</v>
      </c>
      <c r="E16" s="11"/>
      <c r="F16" s="11"/>
      <c r="G16" s="11"/>
      <c r="H16" s="11"/>
      <c r="I16" s="11"/>
      <c r="J16" s="11"/>
      <c r="K16" s="11"/>
      <c r="L16" s="5"/>
    </row>
    <row r="17" spans="1:12">
      <c r="A17" s="4"/>
      <c r="B17" s="10" t="s">
        <v>15</v>
      </c>
      <c r="C17" s="10" t="s">
        <v>24</v>
      </c>
      <c r="D17" s="11" t="s">
        <v>70</v>
      </c>
      <c r="E17" s="11"/>
      <c r="F17" s="11"/>
      <c r="G17" s="11"/>
      <c r="H17" s="11"/>
      <c r="I17" s="11"/>
      <c r="J17" s="11"/>
      <c r="K17" s="11"/>
      <c r="L17" s="5"/>
    </row>
    <row r="18" spans="1:12">
      <c r="A18" s="4"/>
      <c r="B18" s="10" t="s">
        <v>16</v>
      </c>
      <c r="C18" s="10" t="s">
        <v>24</v>
      </c>
      <c r="D18" s="11" t="s">
        <v>65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183</v>
      </c>
      <c r="C19" s="10" t="s">
        <v>184</v>
      </c>
      <c r="D19" s="11" t="s">
        <v>23</v>
      </c>
      <c r="E19" s="14">
        <f ca="1">E20/10</f>
        <v>0</v>
      </c>
      <c r="F19" s="14">
        <f t="shared" ref="F19:K19" ca="1" si="1">F20/10</f>
        <v>0</v>
      </c>
      <c r="G19" s="14">
        <f t="shared" ca="1" si="1"/>
        <v>0</v>
      </c>
      <c r="H19" s="14">
        <f t="shared" ca="1" si="1"/>
        <v>0</v>
      </c>
      <c r="I19" s="14">
        <f t="shared" ca="1" si="1"/>
        <v>0</v>
      </c>
      <c r="J19" s="14">
        <f t="shared" ca="1" si="1"/>
        <v>0</v>
      </c>
      <c r="K19" s="14">
        <f t="shared" ca="1" si="1"/>
        <v>0</v>
      </c>
      <c r="L19" s="5"/>
    </row>
    <row r="20" spans="1:12">
      <c r="A20" s="4"/>
      <c r="B20" s="10" t="s">
        <v>183</v>
      </c>
      <c r="C20" s="10" t="s">
        <v>185</v>
      </c>
      <c r="D20" s="11" t="s">
        <v>23</v>
      </c>
      <c r="E20" s="15">
        <f ca="1">E19*1000</f>
        <v>0</v>
      </c>
      <c r="F20" s="15">
        <f t="shared" ref="F20:K20" ca="1" si="2">F19*1000</f>
        <v>0</v>
      </c>
      <c r="G20" s="15">
        <f t="shared" ca="1" si="2"/>
        <v>0</v>
      </c>
      <c r="H20" s="15">
        <f t="shared" ca="1" si="2"/>
        <v>0</v>
      </c>
      <c r="I20" s="15">
        <f t="shared" ca="1" si="2"/>
        <v>0</v>
      </c>
      <c r="J20" s="15">
        <f t="shared" ca="1" si="2"/>
        <v>0</v>
      </c>
      <c r="K20" s="15">
        <f t="shared" ca="1" si="2"/>
        <v>0</v>
      </c>
      <c r="L20" s="5"/>
    </row>
    <row r="21" spans="1:12">
      <c r="A21" s="4"/>
      <c r="B21" s="10" t="s">
        <v>18</v>
      </c>
      <c r="C21" s="10" t="s">
        <v>25</v>
      </c>
      <c r="D21" s="11" t="s">
        <v>71</v>
      </c>
      <c r="E21" s="14"/>
      <c r="F21" s="14"/>
      <c r="G21" s="14"/>
      <c r="H21" s="14"/>
      <c r="I21" s="14"/>
      <c r="J21" s="14"/>
      <c r="K21" s="14"/>
      <c r="L21" s="5"/>
    </row>
    <row r="22" spans="1:12">
      <c r="A22" s="4"/>
      <c r="B22" s="10" t="s">
        <v>163</v>
      </c>
      <c r="C22" s="10" t="s">
        <v>164</v>
      </c>
      <c r="D22" s="11" t="s">
        <v>23</v>
      </c>
      <c r="E22" s="11"/>
      <c r="F22" s="11"/>
      <c r="G22" s="11"/>
      <c r="H22" s="11"/>
      <c r="I22" s="11"/>
      <c r="J22" s="11"/>
      <c r="K22" s="11"/>
      <c r="L22" s="5"/>
    </row>
    <row r="23" spans="1:12" ht="14.5">
      <c r="A23" s="4"/>
      <c r="B23" s="10" t="s">
        <v>19</v>
      </c>
      <c r="C23" s="10" t="s">
        <v>55</v>
      </c>
      <c r="D23" s="11" t="s">
        <v>23</v>
      </c>
      <c r="E23" s="14"/>
      <c r="F23" s="14"/>
      <c r="G23" s="14"/>
      <c r="H23" s="14"/>
      <c r="I23" s="14"/>
      <c r="J23" s="14"/>
      <c r="K23" s="14"/>
      <c r="L23" s="5"/>
    </row>
    <row r="24" spans="1:12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2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2">
      <c r="A26" s="4"/>
      <c r="B26" s="10" t="s">
        <v>45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2">
      <c r="A27" s="4"/>
      <c r="B27" s="10" t="s">
        <v>46</v>
      </c>
      <c r="C27" s="57" t="s">
        <v>131</v>
      </c>
      <c r="D27" s="60"/>
      <c r="E27" s="58"/>
      <c r="F27" s="58"/>
      <c r="G27" s="58"/>
      <c r="H27" s="58"/>
      <c r="I27" s="58"/>
      <c r="J27" s="59"/>
      <c r="K27" s="5"/>
    </row>
    <row r="28" spans="1:12">
      <c r="A28" s="4"/>
      <c r="B28" s="10" t="s">
        <v>47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2">
      <c r="A29" s="4"/>
      <c r="B29" s="10" t="s">
        <v>48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2">
      <c r="A30" s="4"/>
      <c r="B30" s="10" t="s">
        <v>49</v>
      </c>
      <c r="C30" s="57" t="s">
        <v>131</v>
      </c>
      <c r="D30" s="58"/>
      <c r="E30" s="58"/>
      <c r="F30" s="58"/>
      <c r="G30" s="58"/>
      <c r="H30" s="58"/>
      <c r="I30" s="58"/>
      <c r="J30" s="59"/>
      <c r="K30" s="5"/>
    </row>
    <row r="31" spans="1:12">
      <c r="A31" s="4"/>
      <c r="B31" s="10" t="s">
        <v>50</v>
      </c>
      <c r="C31" s="57" t="s">
        <v>131</v>
      </c>
      <c r="D31" s="58"/>
      <c r="E31" s="58"/>
      <c r="F31" s="58"/>
      <c r="G31" s="58"/>
      <c r="H31" s="58"/>
      <c r="I31" s="58"/>
      <c r="J31" s="59"/>
      <c r="K31" s="5"/>
    </row>
    <row r="32" spans="1:12">
      <c r="A32" s="4"/>
      <c r="B32" s="10" t="s">
        <v>51</v>
      </c>
      <c r="C32" s="57" t="s">
        <v>131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61" t="s">
        <v>62</v>
      </c>
      <c r="C34" s="62" t="s">
        <v>202</v>
      </c>
      <c r="D34" s="63"/>
      <c r="E34" s="63"/>
      <c r="F34" s="63"/>
      <c r="G34" s="63"/>
      <c r="H34" s="63"/>
      <c r="I34" s="63"/>
      <c r="J34" s="63"/>
      <c r="K34" s="5"/>
    </row>
    <row r="35" spans="1:11">
      <c r="A35" s="4"/>
      <c r="B35" s="55" t="s">
        <v>24</v>
      </c>
      <c r="C35" s="96" t="s">
        <v>130</v>
      </c>
      <c r="D35" s="97"/>
      <c r="E35" s="97"/>
      <c r="F35" s="97"/>
      <c r="G35" s="97"/>
      <c r="H35" s="97"/>
      <c r="I35" s="97"/>
      <c r="J35" s="97"/>
      <c r="K35" s="5"/>
    </row>
    <row r="36" spans="1:11">
      <c r="A36" s="4"/>
      <c r="B36" s="55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199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200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 t="s">
        <v>150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 t="s">
        <v>193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1">
    <mergeCell ref="C35:J35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2" ht="23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152</v>
      </c>
      <c r="J3" s="69" t="s">
        <v>197</v>
      </c>
    </row>
    <row r="4" spans="1:12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2">
      <c r="B5" s="9" t="s">
        <v>134</v>
      </c>
      <c r="C5" s="78" t="s">
        <v>137</v>
      </c>
      <c r="F5" s="8"/>
      <c r="G5" s="8"/>
      <c r="H5" s="9" t="s">
        <v>57</v>
      </c>
      <c r="J5" s="70">
        <f ca="1">TODAY()</f>
        <v>44309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132</v>
      </c>
      <c r="F8" s="72" t="s">
        <v>133</v>
      </c>
      <c r="G8" s="72" t="s">
        <v>22</v>
      </c>
      <c r="H8" s="72" t="s">
        <v>28</v>
      </c>
      <c r="I8" s="72" t="s">
        <v>160</v>
      </c>
      <c r="J8" s="72" t="s">
        <v>161</v>
      </c>
      <c r="K8" s="72" t="s">
        <v>162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 ht="14.5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 ht="14.5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 ht="14.5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 ht="14.5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 ht="14.5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 ht="14.5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4.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183</v>
      </c>
      <c r="C25" s="10" t="s">
        <v>184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183</v>
      </c>
      <c r="C26" s="10" t="s">
        <v>185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163</v>
      </c>
      <c r="C28" s="10" t="s">
        <v>164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 ht="14.5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131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131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131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131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131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131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131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202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130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3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tabSelected="1" view="pageLayout" topLeftCell="A4" zoomScale="130" zoomScaleNormal="110" zoomScalePageLayoutView="130" workbookViewId="0">
      <selection activeCell="D9" sqref="D9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204</v>
      </c>
    </row>
    <row r="4" spans="1:11" ht="15.5">
      <c r="B4" s="3" t="s">
        <v>58</v>
      </c>
      <c r="F4" s="8"/>
      <c r="G4" s="8"/>
      <c r="H4" s="9" t="s">
        <v>56</v>
      </c>
      <c r="J4" s="70">
        <v>44307</v>
      </c>
    </row>
    <row r="5" spans="1:11">
      <c r="B5" s="9" t="s">
        <v>134</v>
      </c>
      <c r="C5" s="78" t="s">
        <v>136</v>
      </c>
      <c r="F5" s="8"/>
      <c r="G5" s="8"/>
      <c r="H5" s="9" t="s">
        <v>57</v>
      </c>
      <c r="J5" s="70">
        <f ca="1">TODAY()</f>
        <v>44309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155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145</v>
      </c>
      <c r="C14" s="79"/>
      <c r="K14" s="5"/>
    </row>
    <row r="15" spans="1:11">
      <c r="A15" s="4"/>
      <c r="B15" s="79" t="s">
        <v>156</v>
      </c>
      <c r="K15" s="5"/>
    </row>
    <row r="16" spans="1:11">
      <c r="A16" s="4"/>
      <c r="B16" s="94" t="s">
        <v>198</v>
      </c>
      <c r="K16" s="5"/>
    </row>
    <row r="17" spans="1:11">
      <c r="A17" s="4"/>
      <c r="B17" s="79" t="s">
        <v>194</v>
      </c>
      <c r="K17" s="5"/>
    </row>
    <row r="18" spans="1:11">
      <c r="A18" s="4"/>
      <c r="B18" s="79" t="s">
        <v>182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202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203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150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193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2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3">
      <c r="B1" s="2" t="s">
        <v>0</v>
      </c>
      <c r="J1" s="13" t="s">
        <v>201</v>
      </c>
    </row>
    <row r="2" spans="1:11">
      <c r="J2" s="13"/>
    </row>
    <row r="3" spans="1:11">
      <c r="B3" s="1" t="s">
        <v>59</v>
      </c>
      <c r="F3" s="8"/>
      <c r="G3" s="8"/>
      <c r="H3" s="9" t="s">
        <v>152</v>
      </c>
      <c r="J3" s="69" t="s">
        <v>153</v>
      </c>
    </row>
    <row r="4" spans="1:11" ht="15.5">
      <c r="B4" s="3" t="s">
        <v>58</v>
      </c>
      <c r="F4" s="8"/>
      <c r="G4" s="8"/>
      <c r="H4" s="9" t="s">
        <v>56</v>
      </c>
      <c r="J4" s="70">
        <f ca="1">TODAY()</f>
        <v>44309</v>
      </c>
    </row>
    <row r="5" spans="1:11">
      <c r="B5" s="9" t="s">
        <v>134</v>
      </c>
      <c r="C5" s="78" t="s">
        <v>135</v>
      </c>
      <c r="F5" s="8"/>
      <c r="G5" s="8"/>
      <c r="H5" s="9" t="s">
        <v>57</v>
      </c>
      <c r="J5" s="70">
        <f ca="1">TODAY()</f>
        <v>44309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 ht="14.5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 ht="14.5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 ht="14.5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 ht="14.5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154</v>
      </c>
      <c r="I12" s="99"/>
      <c r="J12" s="100"/>
      <c r="K12" s="5"/>
    </row>
    <row r="13" spans="1:11" ht="14.5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154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154</v>
      </c>
      <c r="I14" s="99"/>
      <c r="J14" s="100"/>
      <c r="K14" s="5"/>
    </row>
    <row r="15" spans="1:11" ht="14.5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4.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154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183</v>
      </c>
      <c r="C24" s="10" t="s">
        <v>184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183</v>
      </c>
      <c r="C25" s="10" t="s">
        <v>185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163</v>
      </c>
      <c r="C27" s="10" t="s">
        <v>164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 ht="14.5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195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154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144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165</v>
      </c>
      <c r="C38" s="56"/>
      <c r="K38" s="5"/>
    </row>
    <row r="39" spans="1:11">
      <c r="A39" s="4"/>
      <c r="B39" s="56" t="s">
        <v>143</v>
      </c>
      <c r="K39" s="5"/>
    </row>
    <row r="40" spans="1:11">
      <c r="A40" s="4"/>
      <c r="B40" s="56" t="s">
        <v>192</v>
      </c>
      <c r="K40" s="5"/>
    </row>
    <row r="41" spans="1:11">
      <c r="A41" s="4"/>
      <c r="B41" s="56" t="s">
        <v>146</v>
      </c>
      <c r="K41" s="5"/>
    </row>
    <row r="42" spans="1:11">
      <c r="A42" s="4"/>
      <c r="B42" s="56" t="s">
        <v>149</v>
      </c>
      <c r="C42" s="56"/>
      <c r="K42" s="5"/>
    </row>
    <row r="43" spans="1:11">
      <c r="A43" s="4"/>
      <c r="B43" s="81" t="s">
        <v>190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202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203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130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150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191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3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177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183</v>
      </c>
      <c r="C23" s="91" t="s">
        <v>187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163</v>
      </c>
      <c r="C25" s="10" t="s">
        <v>164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181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181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181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181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181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181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181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178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131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131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131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796875" defaultRowHeight="14"/>
  <cols>
    <col min="1" max="1" width="2" style="1" customWidth="1"/>
    <col min="2" max="2" width="18.7265625" style="1" customWidth="1"/>
    <col min="3" max="3" width="10.81640625" style="1" customWidth="1"/>
    <col min="4" max="10" width="10" style="1" customWidth="1"/>
    <col min="11" max="11" width="0.54296875" style="1" customWidth="1"/>
    <col min="12" max="16384" width="9.1796875" style="1"/>
  </cols>
  <sheetData>
    <row r="1" spans="1:11" ht="22.5">
      <c r="B1" s="92" t="s">
        <v>172</v>
      </c>
      <c r="J1" s="13" t="str">
        <f>'R-ALL'!J1</f>
        <v>Rev4.0</v>
      </c>
    </row>
    <row r="2" spans="1:11" ht="23">
      <c r="B2" s="2" t="s">
        <v>22</v>
      </c>
      <c r="J2" s="13"/>
    </row>
    <row r="3" spans="1:11">
      <c r="J3" s="13"/>
    </row>
    <row r="4" spans="1:11" ht="22.5" customHeight="1">
      <c r="B4" s="88" t="s">
        <v>175</v>
      </c>
      <c r="C4" s="104"/>
      <c r="D4" s="104"/>
      <c r="E4" s="104"/>
      <c r="F4" s="104"/>
      <c r="G4" s="8"/>
      <c r="H4" s="88" t="s">
        <v>152</v>
      </c>
      <c r="I4" s="104"/>
      <c r="J4" s="104"/>
    </row>
    <row r="5" spans="1:11" ht="22.5" customHeight="1">
      <c r="B5" s="88" t="s">
        <v>176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134</v>
      </c>
      <c r="C6" s="105"/>
      <c r="D6" s="105"/>
      <c r="E6" s="105"/>
      <c r="F6" s="105"/>
      <c r="G6" s="8"/>
      <c r="H6" s="88" t="s">
        <v>174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173</v>
      </c>
      <c r="D9" s="90" t="s">
        <v>132</v>
      </c>
      <c r="E9" s="90" t="s">
        <v>133</v>
      </c>
      <c r="F9" s="90" t="s">
        <v>22</v>
      </c>
      <c r="G9" s="90" t="s">
        <v>28</v>
      </c>
      <c r="H9" s="90" t="s">
        <v>160</v>
      </c>
      <c r="I9" s="90" t="s">
        <v>161</v>
      </c>
      <c r="J9" s="90" t="s">
        <v>162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183</v>
      </c>
      <c r="C17" s="91" t="s">
        <v>187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163</v>
      </c>
      <c r="C19" s="10" t="s">
        <v>164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131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131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131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131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131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131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131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2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7F55E3-2EB0-4193-855B-4A27F6E9A9BE}"/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schemas.microsoft.com/sharepoint/v3"/>
    <ds:schemaRef ds:uri="http://purl.org/dc/elements/1.1/"/>
    <ds:schemaRef ds:uri="9e3d8395-3b78-4cee-bcbb-a4d4a59b9b21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a485ba0b-8b54-4b26-a1c0-8a4bc31186fb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Laboratory NZ</cp:lastModifiedBy>
  <cp:lastPrinted>2020-01-23T23:17:08Z</cp:lastPrinted>
  <dcterms:created xsi:type="dcterms:W3CDTF">2017-07-10T05:27:40Z</dcterms:created>
  <dcterms:modified xsi:type="dcterms:W3CDTF">2021-04-22T21:57:19Z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