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05 May\"/>
    </mc:Choice>
  </mc:AlternateContent>
  <xr:revisionPtr revIDLastSave="0" documentId="13_ncr:1_{A2D1DE53-8D08-4BAA-A26C-7DEC0FBFF485}" xr6:coauthVersionLast="46" xr6:coauthVersionMax="46" xr10:uidLastSave="{00000000-0000-0000-0000-000000000000}"/>
  <bookViews>
    <workbookView xWindow="384" yWindow="384" windowWidth="14952" windowHeight="11784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8" l="1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H12" i="9" l="1"/>
  <c r="G12" i="9"/>
  <c r="F12" i="9"/>
  <c r="E12" i="9"/>
  <c r="J5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E19" i="9" l="1"/>
  <c r="F19" i="9"/>
  <c r="G19" i="9"/>
  <c r="H19" i="9"/>
  <c r="F26" i="1" l="1"/>
  <c r="F25" i="1"/>
  <c r="K25" i="1"/>
  <c r="K26" i="1"/>
  <c r="G26" i="1"/>
  <c r="G25" i="1"/>
  <c r="E26" i="1"/>
  <c r="E25" i="1"/>
  <c r="I25" i="1"/>
  <c r="I26" i="1"/>
  <c r="H25" i="1"/>
  <c r="H26" i="1"/>
  <c r="J26" i="1"/>
  <c r="J25" i="1"/>
  <c r="D25" i="4"/>
  <c r="D24" i="4"/>
</calcChain>
</file>

<file path=xl/sharedStrings.xml><?xml version="1.0" encoding="utf-8"?>
<sst xmlns="http://schemas.openxmlformats.org/spreadsheetml/2006/main" count="1179" uniqueCount="210">
  <si>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</si>
  <si>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</si>
  <si>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</si>
  <si>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</si>
  <si>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</si>
  <si>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</si>
  <si>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</si>
  <si>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</si>
  <si>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</si>
  <si>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</si>
  <si>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</si>
  <si>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</si>
  <si>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</si>
  <si>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</si>
  <si>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</si>
  <si>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</si>
  <si>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</si>
  <si>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</si>
  <si>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</si>
  <si>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</si>
  <si>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</si>
  <si>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</si>
  <si>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</si>
  <si>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</si>
  <si>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</si>
  <si>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</si>
  <si>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</si>
  <si>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</si>
  <si>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</si>
  <si>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</si>
  <si>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</si>
  <si>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</si>
  <si>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</si>
  <si>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</si>
  <si>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</si>
  <si>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</si>
  <si>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</si>
  <si>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</si>
  <si>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</si>
  <si>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</si>
  <si>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</si>
  <si>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</si>
  <si>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</si>
  <si>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</si>
  <si>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</si>
  <si>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</si>
  <si>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</si>
  <si>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</si>
  <si>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</si>
  <si>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</si>
  <si>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</si>
  <si>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</si>
  <si>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</si>
  <si>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</si>
  <si>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</si>
  <si>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</si>
  <si>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</si>
  <si>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</si>
  <si>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</si>
  <si>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</si>
  <si>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</si>
  <si>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</si>
  <si>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</si>
  <si>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</si>
  <si>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</si>
  <si>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</si>
  <si>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</si>
  <si>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</si>
  <si>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</si>
  <si>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</si>
  <si>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</si>
  <si>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</si>
  <si>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</si>
  <si>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</si>
  <si>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</si>
  <si>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</si>
  <si>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</si>
  <si>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</si>
  <si>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</si>
  <si>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</si>
  <si>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</si>
  <si>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</si>
  <si>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</si>
  <si>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</si>
  <si>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</si>
  <si>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</si>
  <si>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</si>
  <si>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</si>
  <si>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</si>
  <si>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</si>
  <si>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</si>
  <si>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</si>
  <si>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</si>
  <si>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</si>
  <si>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</si>
  <si>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</si>
  <si>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</si>
  <si>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</si>
  <si>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</si>
  <si>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</si>
  <si>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</si>
  <si>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</si>
  <si>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</si>
  <si>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</si>
  <si>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</si>
  <si>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</si>
  <si>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</si>
  <si>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</si>
  <si>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</si>
  <si>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</si>
  <si>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</si>
  <si>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</si>
  <si>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</si>
  <si>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</si>
  <si>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</si>
  <si>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</si>
  <si>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</si>
  <si>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</si>
  <si>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</si>
  <si>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</si>
  <si>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</si>
  <si>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</si>
  <si>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</si>
  <si>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</si>
  <si>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</si>
  <si>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</si>
  <si>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</si>
  <si>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</si>
  <si>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</si>
  <si>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</si>
  <si>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</si>
  <si>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</si>
  <si>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</si>
  <si>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</si>
  <si>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</si>
  <si>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</si>
  <si>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</si>
  <si>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</si>
  <si>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</si>
  <si>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</si>
  <si>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</si>
  <si>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</si>
  <si>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</si>
  <si>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</si>
  <si>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</si>
  <si>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</si>
  <si>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</si>
  <si>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</si>
  <si>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</si>
  <si>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</si>
  <si>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</si>
  <si>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</si>
  <si>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</si>
  <si>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</si>
  <si>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</si>
  <si>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</si>
  <si>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</si>
  <si>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</si>
  <si>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</si>
  <si>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</si>
  <si>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</si>
  <si>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</si>
  <si>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</si>
  <si>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</si>
  <si>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</si>
  <si>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</si>
  <si>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</si>
  <si>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</si>
  <si>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</si>
  <si>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</si>
  <si>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</si>
  <si>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</si>
  <si>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</si>
  <si>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</si>
  <si>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</si>
  <si>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</si>
  <si>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</si>
  <si>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</si>
  <si>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</si>
  <si>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</si>
  <si>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</si>
  <si>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</si>
  <si>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</si>
  <si>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</si>
  <si>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</si>
  <si>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</si>
  <si>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</si>
  <si>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</si>
  <si>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</si>
  <si>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</si>
  <si>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</si>
  <si>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</si>
  <si>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</si>
  <si>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</si>
  <si>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</si>
  <si>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</si>
  <si>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</si>
  <si>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</si>
  <si>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</si>
  <si>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</si>
  <si>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</si>
  <si>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</si>
  <si>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</si>
  <si>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 xml:space="preserve">WAHARAU </t>
  </si>
  <si>
    <t>20210506CHM02</t>
  </si>
  <si>
    <t>20210506SRT01</t>
  </si>
  <si>
    <t xml:space="preserve">The sample was discoloured with some significant sediment </t>
  </si>
  <si>
    <t xml:space="preserve">The sample was discoloured with no significant sediment 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</si>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</sst>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1160740</xdr:colOff>
      <xdr:row>41</xdr:row>
      <xdr:rowOff>54804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1164258</xdr:colOff>
      <xdr:row>35</xdr:row>
      <xdr:rowOff>21686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30" zoomScaleNormal="110" zoomScalePageLayoutView="130" workbookViewId="0">
      <selection activeCell="J4" sqref="J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F3" s="8"/>
      <c r="G3" s="8"/>
      <c r="H3" s="9" t="s">
        <v>152</v>
      </c>
      <c r="J3" s="69" t="s">
        <v>204</v>
      </c>
    </row>
    <row r="4" spans="1:11" ht="15.6">
      <c r="B4" s="3" t="s">
        <v>203</v>
      </c>
      <c r="F4" s="8"/>
      <c r="G4" s="8"/>
      <c r="H4" s="9" t="s">
        <v>56</v>
      </c>
      <c r="J4" s="70">
        <f ca="1">TODAY()</f>
        <v>44326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44326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201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202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6" t="s">
        <v>130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6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198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199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44326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44326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154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154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201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202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6" t="s">
        <v>130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C1" zoomScale="130" zoomScaleNormal="110" zoomScalePageLayoutView="130" workbookViewId="0">
      <selection activeCell="H35" sqref="H3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2.8">
      <c r="B1" s="2" t="s">
        <v>0</v>
      </c>
      <c r="J1" s="13" t="str">
        <f>'R-ALL'!J1</f>
        <v>Rev4.0</v>
      </c>
    </row>
    <row r="2" spans="1:10">
      <c r="J2" s="13"/>
    </row>
    <row r="3" spans="1:10">
      <c r="F3" s="8"/>
      <c r="G3" s="8"/>
      <c r="H3" s="9" t="s">
        <v>152</v>
      </c>
      <c r="J3" s="69" t="s">
        <v>205</v>
      </c>
    </row>
    <row r="4" spans="1:10" ht="15.6">
      <c r="B4" s="3" t="s">
        <v>203</v>
      </c>
      <c r="F4" s="8"/>
      <c r="G4" s="8"/>
      <c r="H4" s="9" t="s">
        <v>56</v>
      </c>
      <c r="J4" s="70">
        <v>44322</v>
      </c>
    </row>
    <row r="5" spans="1:10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44326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7.2</v>
      </c>
      <c r="F9" s="14">
        <v>7.1</v>
      </c>
      <c r="G9" s="14">
        <v>7.3</v>
      </c>
      <c r="H9" s="14">
        <v>7</v>
      </c>
    </row>
    <row r="10" spans="1:10" ht="14.4">
      <c r="A10" s="4"/>
      <c r="B10" s="10" t="s">
        <v>5</v>
      </c>
      <c r="C10" s="10" t="s">
        <v>52</v>
      </c>
      <c r="D10" s="11" t="s">
        <v>23</v>
      </c>
      <c r="E10" s="11">
        <v>150</v>
      </c>
      <c r="F10" s="11">
        <v>135</v>
      </c>
      <c r="G10" s="11">
        <v>130</v>
      </c>
      <c r="H10" s="11">
        <v>35</v>
      </c>
    </row>
    <row r="11" spans="1:10" ht="14.4">
      <c r="A11" s="4"/>
      <c r="B11" s="10" t="s">
        <v>6</v>
      </c>
      <c r="C11" s="10" t="s">
        <v>52</v>
      </c>
      <c r="D11" s="11" t="s">
        <v>65</v>
      </c>
      <c r="E11" s="11">
        <v>80</v>
      </c>
      <c r="F11" s="11">
        <v>79</v>
      </c>
      <c r="G11" s="11" t="s">
        <v>38</v>
      </c>
      <c r="H11" s="11" t="s">
        <v>38</v>
      </c>
    </row>
    <row r="12" spans="1:10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18.899563771841056</v>
      </c>
      <c r="F12" s="15">
        <f t="shared" ref="F12:H12" si="0">2*(F10-(5*10^(F9-10)))/(1+(0.94*10^(F9-10)))*10^(6-F9)</f>
        <v>21.420513518481645</v>
      </c>
      <c r="G12" s="15">
        <f t="shared" si="0"/>
        <v>13.005475698891853</v>
      </c>
      <c r="H12" s="15">
        <f t="shared" si="0"/>
        <v>6.9924271185086013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-0.69999999999999929</v>
      </c>
      <c r="F13" s="14">
        <f>+F9+0.5+VLOOKUP(F10,LSI!$F$2:$G$25,2)+VLOOKUP(F11,LSI!$H$2:$I$25,2)-12.1</f>
        <v>-0.90000000000000036</v>
      </c>
      <c r="G13" s="14">
        <v>-1.9000000000000004</v>
      </c>
      <c r="H13" s="14">
        <v>-2.8000000000000007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1.54</v>
      </c>
      <c r="F14" s="11">
        <v>1.46</v>
      </c>
      <c r="G14" s="11">
        <v>0.13</v>
      </c>
      <c r="H14" s="11">
        <v>0.01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0.14000000000000001</v>
      </c>
      <c r="F15" s="11">
        <v>0.18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210</v>
      </c>
      <c r="F16" s="11">
        <v>210</v>
      </c>
      <c r="G16" s="11">
        <v>210</v>
      </c>
      <c r="H16" s="11">
        <v>260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37</v>
      </c>
      <c r="F17" s="11">
        <v>30</v>
      </c>
      <c r="G17" s="11">
        <v>44</v>
      </c>
      <c r="H17" s="11">
        <v>115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25</v>
      </c>
      <c r="F18" s="11">
        <v>23</v>
      </c>
      <c r="G18" s="11">
        <v>71</v>
      </c>
      <c r="H18" s="11">
        <v>77</v>
      </c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f>E20/10</f>
        <v>30.2</v>
      </c>
      <c r="F19" s="14">
        <f t="shared" ref="F19:H19" si="1">F20/10</f>
        <v>28.9</v>
      </c>
      <c r="G19" s="14">
        <f t="shared" si="1"/>
        <v>29.7</v>
      </c>
      <c r="H19" s="14">
        <f t="shared" si="1"/>
        <v>36.200000000000003</v>
      </c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302</v>
      </c>
      <c r="F20" s="15">
        <v>289</v>
      </c>
      <c r="G20" s="15">
        <v>297</v>
      </c>
      <c r="H20" s="15">
        <v>362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30.91</v>
      </c>
      <c r="F21" s="14">
        <v>32.869999999999997</v>
      </c>
      <c r="G21" s="14">
        <v>4.38</v>
      </c>
      <c r="H21" s="14">
        <v>1.18</v>
      </c>
    </row>
    <row r="22" spans="1:11">
      <c r="A22" s="4"/>
      <c r="B22" s="10" t="s">
        <v>163</v>
      </c>
      <c r="C22" s="10" t="s">
        <v>164</v>
      </c>
      <c r="D22" s="11" t="s">
        <v>23</v>
      </c>
      <c r="E22" s="11">
        <v>220</v>
      </c>
      <c r="F22" s="11">
        <v>185</v>
      </c>
      <c r="G22" s="11">
        <v>20</v>
      </c>
      <c r="H22" s="11" t="s">
        <v>38</v>
      </c>
    </row>
    <row r="23" spans="1:11" ht="14.4">
      <c r="A23" s="4"/>
      <c r="B23" s="10" t="s">
        <v>19</v>
      </c>
      <c r="C23" s="10" t="s">
        <v>55</v>
      </c>
      <c r="D23" s="11" t="s">
        <v>23</v>
      </c>
      <c r="E23" s="14">
        <v>87.6</v>
      </c>
      <c r="F23" s="14">
        <v>91.5</v>
      </c>
      <c r="G23" s="14">
        <v>80.2</v>
      </c>
      <c r="H23" s="14">
        <v>96.1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206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207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209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201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96" t="s">
        <v>130</v>
      </c>
      <c r="D32" s="97"/>
      <c r="E32" s="97"/>
      <c r="F32" s="97"/>
      <c r="G32" s="97"/>
      <c r="H32" s="97"/>
      <c r="I32" s="97"/>
      <c r="J32" s="97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199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193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13" zoomScale="130" zoomScaleNormal="110" zoomScalePageLayoutView="130" workbookViewId="0">
      <selection activeCell="A25" sqref="A25:XFD2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196</v>
      </c>
    </row>
    <row r="4" spans="1:12" ht="15.6">
      <c r="B4" s="3" t="s">
        <v>58</v>
      </c>
      <c r="F4" s="8"/>
      <c r="G4" s="8"/>
      <c r="H4" s="9" t="s">
        <v>56</v>
      </c>
      <c r="J4" s="70">
        <f ca="1">TODAY()</f>
        <v>44326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44326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 ht="14.4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 ht="14.4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 ht="14.4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 ht="14.4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4.4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 ht="14.4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131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131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131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131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201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6" t="s">
        <v>130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196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44326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201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202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6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D8" sqref="D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">
        <v>200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44326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44326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195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154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201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202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6" t="s">
        <v>130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6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purl.org/dc/terms/"/>
    <ds:schemaRef ds:uri="a485ba0b-8b54-4b26-a1c0-8a4bc31186fb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elements/1.1/"/>
    <ds:schemaRef ds:uri="http://schemas.microsoft.com/sharepoint/v3"/>
    <ds:schemaRef ds:uri="http://schemas.microsoft.com/office/2006/metadata/properties"/>
    <ds:schemaRef ds:uri="http://schemas.microsoft.com/office/infopath/2007/PartnerControls"/>
    <ds:schemaRef ds:uri="9e3d8395-3b78-4cee-bcbb-a4d4a59b9b21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0E83CC-6B51-4206-AC25-FDEB686C3C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2021-05-10T00:24:45Z</cp:lastPrinted>
  <dcterms:created xsi:type="dcterms:W3CDTF">2017-07-10T05:27:40Z</dcterms:created>
  <dcterms:modified xsi:type="dcterms:W3CDTF">2021-05-10T00:24:54Z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