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1\05 May\"/>
    </mc:Choice>
  </mc:AlternateContent>
  <xr:revisionPtr revIDLastSave="0" documentId="13_ncr:1_{A1D9B755-2930-421D-AB7B-1AD6F3F3C6A9}" xr6:coauthVersionLast="46" xr6:coauthVersionMax="46" xr10:uidLastSave="{00000000-0000-0000-0000-000000000000}"/>
  <bookViews>
    <workbookView xWindow="30405" yWindow="750" windowWidth="27195" windowHeight="15450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5" i="18" l="1"/>
  <c r="J1" i="18" l="1"/>
  <c r="J1" i="9"/>
  <c r="J1" i="1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5" i="10" l="1"/>
  <c r="H12" i="9" l="1"/>
  <c r="G12" i="9"/>
  <c r="F12" i="9"/>
  <c r="E12" i="9"/>
  <c r="J5" i="9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8" l="1"/>
  <c r="E19" i="9"/>
  <c r="F19" i="9"/>
  <c r="G19" i="9"/>
  <c r="H19" i="9"/>
  <c r="G26" i="1" l="1"/>
  <c r="G25" i="1"/>
  <c r="E25" i="1"/>
  <c r="E26" i="1"/>
  <c r="K26" i="1"/>
  <c r="K25" i="1"/>
  <c r="H25" i="1"/>
  <c r="H26" i="1"/>
  <c r="J25" i="1"/>
  <c r="J26" i="1"/>
  <c r="D25" i="4"/>
  <c r="D24" i="4"/>
  <c r="I26" i="1"/>
  <c r="I25" i="1"/>
  <c r="F25" i="1"/>
  <c r="F26" i="1"/>
</calcChain>
</file>

<file path=xl/sharedStrings.xml><?xml version="1.0" encoding="utf-8"?>
<sst xmlns="http://schemas.openxmlformats.org/spreadsheetml/2006/main" count="1182" uniqueCount="209">
  <si>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</si>
  <si>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</si>
  <si>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</si>
  <si>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</si>
  <si>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</si>
  <si>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</si>
  <si>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</si>
  <si>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</si>
  <si>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</si>
  <si>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</si>
  <si>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</si>
  <si>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</si>
  <si>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</si>
  <si>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</si>
  <si>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</si>
  <si>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</si>
  <si>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</si>
  <si>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</si>
  <si>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</si>
  <si>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</si>
  <si>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</si>
  <si>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</si>
  <si>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</si>
  <si>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</si>
  <si>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</si>
  <si>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</si>
  <si>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</si>
  <si>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</si>
  <si>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</si>
  <si>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</si>
  <si>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</si>
  <si>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</si>
  <si>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</si>
  <si>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</si>
  <si>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</si>
  <si>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</si>
  <si>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</si>
  <si>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</si>
  <si>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</si>
  <si>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</si>
  <si>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</si>
  <si>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</si>
  <si>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</si>
  <si>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</si>
  <si>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</si>
  <si>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</si>
  <si>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</si>
  <si>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</si>
  <si>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</si>
  <si>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</si>
  <si>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</si>
  <si>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</si>
  <si>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</si>
  <si>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</si>
  <si>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</si>
  <si>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</si>
  <si>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</si>
  <si>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</si>
  <si>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</si>
  <si>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</si>
  <si>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</si>
  <si>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</si>
  <si>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</si>
  <si>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</si>
  <si>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</si>
  <si>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</si>
  <si>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</si>
  <si>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</si>
  <si>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</si>
  <si>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</si>
  <si>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</si>
  <si>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</si>
  <si>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</si>
  <si>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</si>
  <si>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</si>
  <si>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</si>
  <si>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</si>
  <si>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</si>
  <si>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</si>
  <si>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</si>
  <si>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</si>
  <si>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</si>
  <si>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</si>
  <si>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</si>
  <si>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</si>
  <si>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</si>
  <si>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</si>
  <si>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</si>
  <si>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</si>
  <si>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</si>
  <si>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</si>
  <si>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</si>
  <si>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</si>
  <si>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</si>
  <si>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</si>
  <si>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</si>
  <si>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</si>
  <si>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</si>
  <si>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</si>
  <si>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</si>
  <si>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</si>
  <si>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</si>
  <si>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</si>
  <si>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</si>
  <si>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</si>
  <si>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</si>
  <si>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</si>
  <si>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</si>
  <si>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</si>
  <si>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</si>
  <si>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</si>
  <si>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</si>
  <si>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</si>
  <si>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</si>
  <si>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</si>
  <si>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</si>
  <si>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</si>
  <si>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</si>
  <si>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</si>
  <si>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</si>
  <si>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</si>
  <si>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</si>
  <si>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</si>
  <si>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</si>
  <si>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</si>
  <si>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</si>
  <si>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</si>
  <si>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</si>
  <si>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</si>
  <si>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</si>
  <si>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</si>
  <si>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</si>
  <si>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</si>
  <si>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</si>
  <si>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</si>
  <si>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</si>
  <si>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</si>
  <si>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</si>
  <si>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</si>
  <si>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</si>
  <si>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</si>
  <si>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</si>
  <si>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</si>
  <si>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</si>
  <si>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</si>
  <si>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</si>
  <si>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</si>
  <si>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</si>
  <si>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</si>
  <si>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</si>
  <si>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</si>
  <si>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</si>
  <si>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</si>
  <si>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</si>
  <si>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</si>
  <si>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</si>
  <si>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</si>
  <si>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</si>
  <si>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</si>
  <si>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</si>
  <si>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</si>
  <si>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</si>
  <si>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</si>
  <si>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</si>
  <si>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</si>
  <si>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</si>
  <si>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</si>
  <si>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</si>
  <si>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</si>
  <si>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</si>
  <si>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</si>
  <si>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</si>
  <si>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</si>
  <si>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</si>
  <si>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</si>
  <si>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</si>
  <si>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</si>
  <si>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</si>
  <si>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</si>
  <si>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</si>
  <si>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</si>
  <si>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</si>
  <si>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</si>
  <si>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</si>
  <si>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</si>
  <si>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</si>
  <si>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</si>
  <si>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</si>
  <si>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</si>
  <si>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</si>
  <si>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</si>
  <si>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</si>
  <si>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</si>
  <si>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</si>
  <si>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</si>
  <si>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</si>
  <si>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</si>
  <si>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</si>
  <si>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</si>
  <si>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</si>
  <si>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Rev4.0</t>
  </si>
  <si>
    <t>Guideline Value - Drinking Water Standards for New Zealand 2005 (Revised 2018)</t>
  </si>
  <si>
    <t>Maximum Acceptable Value - Drinking Water Standards for New Zealand 2005 (Revised 2018)</t>
  </si>
  <si>
    <t>Steve Miller Rural Services</t>
  </si>
  <si>
    <t>20210511SRT01</t>
  </si>
  <si>
    <t xml:space="preserve">The sample was clear with no significant sediment </t>
  </si>
  <si>
    <t>Colour Unfilters</t>
  </si>
  <si>
    <t xml:space="preserve">The sample was discoloured with no significant sediment </t>
  </si>
  <si>
    <t>Mark Rouse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</si>
</sst>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1160448</xdr:colOff>
      <xdr:row>35</xdr:row>
      <xdr:rowOff>17876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50</xdr:row>
      <xdr:rowOff>43961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topLeftCell="A4" zoomScale="130" zoomScaleNormal="110" zoomScalePageLayoutView="130" workbookViewId="0">
      <selection activeCell="F5" sqref="F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44328</v>
      </c>
    </row>
    <row r="5" spans="1:11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44328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 ht="14.4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 ht="14.4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154</v>
      </c>
      <c r="I12" s="99"/>
      <c r="J12" s="100"/>
      <c r="K12" s="5"/>
    </row>
    <row r="13" spans="1:11" ht="14.4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154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154</v>
      </c>
      <c r="I14" s="99"/>
      <c r="J14" s="100"/>
      <c r="K14" s="5"/>
    </row>
    <row r="15" spans="1:11" ht="14.4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4.4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154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 hidden="1">
      <c r="A24" s="4"/>
      <c r="B24" s="10" t="s">
        <v>183</v>
      </c>
      <c r="C24" s="10" t="s">
        <v>184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183</v>
      </c>
      <c r="C25" s="10" t="s">
        <v>185</v>
      </c>
      <c r="D25" s="14">
        <f>D26/10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 ht="14.4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66"/>
      <c r="C29" s="66"/>
      <c r="D29" s="68"/>
      <c r="E29" s="68"/>
      <c r="F29" s="68"/>
      <c r="G29" s="68"/>
      <c r="H29" s="95"/>
      <c r="I29" s="95"/>
      <c r="J29" s="95"/>
      <c r="K29" s="5"/>
    </row>
    <row r="30" spans="1:11">
      <c r="A30" s="4"/>
      <c r="B30" s="55" t="s">
        <v>144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165</v>
      </c>
      <c r="C31" s="95"/>
      <c r="K31" s="5"/>
    </row>
    <row r="32" spans="1:11">
      <c r="A32" s="4"/>
      <c r="B32" s="95" t="s">
        <v>143</v>
      </c>
      <c r="K32" s="5"/>
    </row>
    <row r="33" spans="1:11">
      <c r="A33" s="4"/>
      <c r="B33" s="95" t="s">
        <v>192</v>
      </c>
      <c r="K33" s="5"/>
    </row>
    <row r="34" spans="1:11">
      <c r="A34" s="4"/>
      <c r="B34" s="95" t="s">
        <v>149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201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202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6" t="s">
        <v>130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6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198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199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150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191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H25:J25"/>
    <mergeCell ref="H26:J26"/>
    <mergeCell ref="H27:J27"/>
    <mergeCell ref="H28:J28"/>
    <mergeCell ref="C37:J37"/>
    <mergeCell ref="C38:J38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179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180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 t="s">
        <v>151</v>
      </c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183</v>
      </c>
      <c r="C19" s="91" t="s">
        <v>187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163</v>
      </c>
      <c r="C21" s="10" t="s">
        <v>164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131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131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172</v>
      </c>
      <c r="J1" s="13" t="str">
        <f>'R-ALL'!J1</f>
        <v>Rev4.0</v>
      </c>
    </row>
    <row r="2" spans="1:11">
      <c r="J2" s="13"/>
    </row>
    <row r="3" spans="1:11" ht="22.5" customHeight="1">
      <c r="B3" s="88" t="s">
        <v>175</v>
      </c>
      <c r="C3" s="104"/>
      <c r="D3" s="104"/>
      <c r="E3" s="104"/>
      <c r="F3" s="104"/>
      <c r="G3" s="8"/>
      <c r="H3" s="88" t="s">
        <v>152</v>
      </c>
      <c r="I3" s="104"/>
      <c r="J3" s="104"/>
    </row>
    <row r="4" spans="1:11" ht="22.5" customHeight="1">
      <c r="B4" s="88" t="s">
        <v>176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134</v>
      </c>
      <c r="C5" s="105"/>
      <c r="D5" s="105"/>
      <c r="E5" s="105"/>
      <c r="F5" s="105"/>
      <c r="G5" s="8"/>
      <c r="H5" s="88" t="s">
        <v>174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173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183</v>
      </c>
      <c r="C25" s="10" t="s">
        <v>184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183</v>
      </c>
      <c r="C26" s="10" t="s">
        <v>185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163</v>
      </c>
      <c r="C28" s="10" t="s">
        <v>164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181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181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181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181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181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181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181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6"/>
  </cols>
  <sheetData>
    <row r="1" spans="1:9">
      <c r="A1" t="s">
        <v>21</v>
      </c>
    </row>
    <row r="2" spans="1:9">
      <c r="E2" t="s">
        <v>189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134</v>
      </c>
    </row>
    <row r="39" spans="1:9">
      <c r="A39" t="s">
        <v>135</v>
      </c>
    </row>
    <row r="40" spans="1:9">
      <c r="A40" t="s">
        <v>136</v>
      </c>
    </row>
    <row r="41" spans="1:9">
      <c r="A41" t="s">
        <v>137</v>
      </c>
    </row>
    <row r="42" spans="1:9">
      <c r="A42" t="s">
        <v>139</v>
      </c>
    </row>
    <row r="43" spans="1:9">
      <c r="A43" t="s">
        <v>140</v>
      </c>
    </row>
    <row r="44" spans="1:9">
      <c r="A44" t="s">
        <v>141</v>
      </c>
    </row>
    <row r="45" spans="1:9">
      <c r="A45" t="s">
        <v>142</v>
      </c>
    </row>
    <row r="46" spans="1:9" s="51" customFormat="1">
      <c r="A46" s="51" t="s">
        <v>151</v>
      </c>
      <c r="I46" s="6"/>
    </row>
    <row r="47" spans="1:9">
      <c r="A47" t="s">
        <v>138</v>
      </c>
    </row>
    <row r="49" spans="1:9" s="51" customFormat="1">
      <c r="A49" s="51" t="s">
        <v>148</v>
      </c>
      <c r="I49" s="6"/>
    </row>
    <row r="50" spans="1:9" s="51" customFormat="1">
      <c r="A50" s="56" t="s">
        <v>147</v>
      </c>
      <c r="I50" s="6"/>
    </row>
    <row r="51" spans="1:9">
      <c r="A51" s="56" t="s">
        <v>145</v>
      </c>
    </row>
    <row r="52" spans="1:9">
      <c r="A52" s="64" t="s">
        <v>146</v>
      </c>
    </row>
    <row r="54" spans="1:9">
      <c r="A54" t="s">
        <v>169</v>
      </c>
      <c r="B54" t="s">
        <v>171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170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188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188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166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166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166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166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166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166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170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170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168</v>
      </c>
    </row>
    <row r="134" spans="2:4">
      <c r="B134" s="28"/>
      <c r="C134" s="20">
        <v>5</v>
      </c>
      <c r="D134" s="24" t="s">
        <v>168</v>
      </c>
    </row>
    <row r="135" spans="2:4">
      <c r="B135" s="28"/>
      <c r="C135" s="20">
        <v>75</v>
      </c>
      <c r="D135" s="24" t="s">
        <v>167</v>
      </c>
    </row>
    <row r="136" spans="2:4">
      <c r="B136" s="28"/>
      <c r="C136" s="20">
        <v>80</v>
      </c>
      <c r="D136" s="24" t="s">
        <v>159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157</v>
      </c>
    </row>
    <row r="139" spans="2:4">
      <c r="B139" s="40"/>
      <c r="C139" s="20">
        <v>95</v>
      </c>
      <c r="D139" s="24" t="s">
        <v>158</v>
      </c>
    </row>
    <row r="140" spans="2:4">
      <c r="B140" s="28" t="s">
        <v>129</v>
      </c>
    </row>
    <row r="141" spans="2:4">
      <c r="C141" s="20" t="s">
        <v>40</v>
      </c>
      <c r="D141" s="24" t="s">
        <v>166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163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2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2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2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2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" thickBot="1">
      <c r="A29" s="44"/>
      <c r="B29" s="50"/>
      <c r="C29" s="54"/>
      <c r="D29" s="43"/>
    </row>
    <row r="30" spans="1:9" ht="18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2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4" zoomScale="130" zoomScaleNormal="110" zoomScalePageLayoutView="130" workbookViewId="0">
      <selection activeCell="B3" sqref="B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186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44328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44328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 ht="14.4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8" t="s">
        <v>154</v>
      </c>
      <c r="I11" s="99"/>
      <c r="J11" s="100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8" t="s">
        <v>154</v>
      </c>
      <c r="I12" s="99"/>
      <c r="J12" s="100"/>
      <c r="K12" s="5"/>
    </row>
    <row r="13" spans="1:11" ht="14.4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8"/>
      <c r="I13" s="99"/>
      <c r="J13" s="100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8"/>
      <c r="I14" s="99"/>
      <c r="J14" s="100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8" t="s">
        <v>68</v>
      </c>
      <c r="I15" s="99"/>
      <c r="J15" s="100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8" t="s">
        <v>154</v>
      </c>
      <c r="I16" s="99"/>
      <c r="J16" s="100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8"/>
      <c r="I17" s="99"/>
      <c r="J17" s="100"/>
      <c r="K17" s="5"/>
    </row>
    <row r="18" spans="1:11" ht="14.4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8"/>
      <c r="I18" s="99"/>
      <c r="J18" s="100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144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165</v>
      </c>
      <c r="C21" s="65"/>
      <c r="K21" s="5"/>
    </row>
    <row r="22" spans="1:11">
      <c r="A22" s="4"/>
      <c r="B22" s="65" t="s">
        <v>143</v>
      </c>
      <c r="K22" s="5"/>
    </row>
    <row r="23" spans="1:11">
      <c r="A23" s="4"/>
      <c r="B23" s="65" t="s">
        <v>192</v>
      </c>
      <c r="K23" s="5"/>
    </row>
    <row r="24" spans="1:11">
      <c r="A24" s="4"/>
      <c r="B24" s="65" t="s">
        <v>146</v>
      </c>
      <c r="K24" s="5"/>
    </row>
    <row r="25" spans="1:11">
      <c r="A25" s="4"/>
      <c r="B25" s="65" t="s">
        <v>149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201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202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6" t="s">
        <v>130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198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199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150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193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zoomScale="130" zoomScaleNormal="110" zoomScalePageLayoutView="130" workbookViewId="0">
      <selection activeCell="D5" sqref="D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2.8">
      <c r="B1" s="2" t="s">
        <v>0</v>
      </c>
      <c r="J1" s="13" t="str">
        <f>'R-ALL'!J1</f>
        <v>Rev4.0</v>
      </c>
    </row>
    <row r="2" spans="1:10">
      <c r="J2" s="13"/>
    </row>
    <row r="3" spans="1:10">
      <c r="B3" s="1" t="s">
        <v>203</v>
      </c>
      <c r="F3" s="8"/>
      <c r="G3" s="8"/>
      <c r="H3" s="9" t="s">
        <v>152</v>
      </c>
      <c r="J3" s="69" t="s">
        <v>204</v>
      </c>
    </row>
    <row r="4" spans="1:10" ht="15.6">
      <c r="B4" s="3" t="s">
        <v>208</v>
      </c>
      <c r="F4" s="8"/>
      <c r="G4" s="8"/>
      <c r="H4" s="9" t="s">
        <v>56</v>
      </c>
      <c r="J4" s="70">
        <v>44326</v>
      </c>
    </row>
    <row r="5" spans="1:10">
      <c r="B5" s="9" t="s">
        <v>134</v>
      </c>
      <c r="C5" s="78" t="s">
        <v>136</v>
      </c>
      <c r="D5" s="78"/>
      <c r="F5" s="8"/>
      <c r="G5" s="8"/>
      <c r="H5" s="9" t="s">
        <v>57</v>
      </c>
      <c r="J5" s="70">
        <f ca="1">TODAY()</f>
        <v>44328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2.89</v>
      </c>
      <c r="F9" s="14">
        <v>3.1</v>
      </c>
      <c r="G9" s="14">
        <v>6.3</v>
      </c>
      <c r="H9" s="14">
        <v>6.6</v>
      </c>
    </row>
    <row r="10" spans="1:10" ht="14.4">
      <c r="A10" s="4"/>
      <c r="B10" s="10" t="s">
        <v>5</v>
      </c>
      <c r="C10" s="10" t="s">
        <v>52</v>
      </c>
      <c r="D10" s="11" t="s">
        <v>23</v>
      </c>
      <c r="E10" s="11">
        <v>30</v>
      </c>
      <c r="F10" s="11">
        <v>80</v>
      </c>
      <c r="G10" s="11">
        <v>35</v>
      </c>
      <c r="H10" s="11">
        <v>45</v>
      </c>
    </row>
    <row r="11" spans="1:10" ht="14.4">
      <c r="A11" s="4"/>
      <c r="B11" s="10" t="s">
        <v>6</v>
      </c>
      <c r="C11" s="10" t="s">
        <v>52</v>
      </c>
      <c r="D11" s="11" t="s">
        <v>65</v>
      </c>
      <c r="E11" s="11">
        <v>330</v>
      </c>
      <c r="F11" s="11">
        <v>70</v>
      </c>
      <c r="G11" s="11" t="s">
        <v>38</v>
      </c>
      <c r="H11" s="11" t="s">
        <v>38</v>
      </c>
    </row>
    <row r="12" spans="1:10" ht="14.4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77294.966461588556</v>
      </c>
      <c r="F12" s="15">
        <f t="shared" ref="F12:H12" si="0">2*(F10-(5*10^(F9-10)))/(1+(0.94*10^(F9-10)))*10^(6-F9)</f>
        <v>127092.50151588705</v>
      </c>
      <c r="G12" s="15">
        <f t="shared" si="0"/>
        <v>35.075527775306789</v>
      </c>
      <c r="H12" s="15">
        <f t="shared" si="0"/>
        <v>22.597521422390145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-5.2099999999999991</v>
      </c>
      <c r="F13" s="14">
        <f>+F9+0.5+VLOOKUP(F10,LSI!$F$2:$G$25,2)+VLOOKUP(F11,LSI!$H$2:$I$25,2)-12.1</f>
        <v>-5.2</v>
      </c>
      <c r="G13" s="14">
        <v>-3.5</v>
      </c>
      <c r="H13" s="14">
        <v>-3.1000000000000014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91</v>
      </c>
      <c r="F14" s="11">
        <v>73</v>
      </c>
      <c r="G14" s="11">
        <v>0.19</v>
      </c>
      <c r="H14" s="11" t="s">
        <v>40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3</v>
      </c>
      <c r="F15" s="11">
        <v>1.4</v>
      </c>
      <c r="G15" s="11" t="s">
        <v>40</v>
      </c>
      <c r="H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530</v>
      </c>
      <c r="F16" s="11">
        <v>430</v>
      </c>
      <c r="G16" s="11">
        <v>360</v>
      </c>
      <c r="H16" s="11">
        <v>370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16</v>
      </c>
      <c r="F17" s="11">
        <v>13</v>
      </c>
      <c r="G17" s="11">
        <v>33</v>
      </c>
      <c r="H17" s="11">
        <v>165</v>
      </c>
    </row>
    <row r="18" spans="1:11">
      <c r="A18" s="4"/>
      <c r="B18" s="10" t="s">
        <v>16</v>
      </c>
      <c r="C18" s="10" t="s">
        <v>24</v>
      </c>
      <c r="D18" s="11" t="s">
        <v>65</v>
      </c>
      <c r="E18" s="11">
        <v>13</v>
      </c>
      <c r="F18" s="11">
        <v>11</v>
      </c>
      <c r="G18" s="11">
        <v>120</v>
      </c>
      <c r="H18" s="11">
        <v>130</v>
      </c>
    </row>
    <row r="19" spans="1:11" hidden="1">
      <c r="A19" s="4"/>
      <c r="B19" s="10" t="s">
        <v>183</v>
      </c>
      <c r="C19" s="10" t="s">
        <v>184</v>
      </c>
      <c r="D19" s="11" t="s">
        <v>23</v>
      </c>
      <c r="E19" s="14">
        <f>E20/10</f>
        <v>75.2</v>
      </c>
      <c r="F19" s="14">
        <f t="shared" ref="F19:H19" si="1">F20/10</f>
        <v>61.2</v>
      </c>
      <c r="G19" s="14">
        <f t="shared" si="1"/>
        <v>50.1</v>
      </c>
      <c r="H19" s="14">
        <f t="shared" si="1"/>
        <v>51.8</v>
      </c>
    </row>
    <row r="20" spans="1:11">
      <c r="A20" s="4"/>
      <c r="B20" s="10" t="s">
        <v>183</v>
      </c>
      <c r="C20" s="10" t="s">
        <v>185</v>
      </c>
      <c r="D20" s="11" t="s">
        <v>23</v>
      </c>
      <c r="E20" s="15">
        <v>752</v>
      </c>
      <c r="F20" s="15">
        <v>612</v>
      </c>
      <c r="G20" s="15">
        <v>501</v>
      </c>
      <c r="H20" s="15">
        <v>518</v>
      </c>
    </row>
    <row r="21" spans="1:11">
      <c r="A21" s="4"/>
      <c r="B21" s="10" t="s">
        <v>18</v>
      </c>
      <c r="C21" s="10" t="s">
        <v>25</v>
      </c>
      <c r="D21" s="11" t="s">
        <v>71</v>
      </c>
      <c r="E21" s="14">
        <v>251</v>
      </c>
      <c r="F21" s="14">
        <v>161</v>
      </c>
      <c r="G21" s="14">
        <v>2.21</v>
      </c>
      <c r="H21" s="14">
        <v>0.37</v>
      </c>
    </row>
    <row r="22" spans="1:11">
      <c r="A22" s="4"/>
      <c r="B22" s="10" t="s">
        <v>206</v>
      </c>
      <c r="C22" s="10" t="s">
        <v>164</v>
      </c>
      <c r="D22" s="11" t="s">
        <v>23</v>
      </c>
      <c r="E22" s="11">
        <v>950</v>
      </c>
      <c r="F22" s="11">
        <v>1900</v>
      </c>
      <c r="G22" s="11">
        <v>55</v>
      </c>
      <c r="H22" s="11" t="s">
        <v>38</v>
      </c>
    </row>
    <row r="23" spans="1:11" ht="14.4">
      <c r="A23" s="4"/>
      <c r="B23" s="10" t="s">
        <v>19</v>
      </c>
      <c r="C23" s="10" t="s">
        <v>55</v>
      </c>
      <c r="D23" s="11" t="s">
        <v>23</v>
      </c>
      <c r="E23" s="14">
        <v>8.1</v>
      </c>
      <c r="F23" s="14">
        <v>6.9</v>
      </c>
      <c r="G23" s="14">
        <v>25</v>
      </c>
      <c r="H23" s="14">
        <v>94.5</v>
      </c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 t="s">
        <v>60</v>
      </c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0" t="s">
        <v>45</v>
      </c>
      <c r="C26" s="57" t="s">
        <v>207</v>
      </c>
      <c r="D26" s="58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46</v>
      </c>
      <c r="C27" s="57" t="s">
        <v>207</v>
      </c>
      <c r="D27" s="60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47</v>
      </c>
      <c r="C28" s="57" t="s">
        <v>205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48</v>
      </c>
      <c r="C29" s="57" t="s">
        <v>205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61" t="s">
        <v>62</v>
      </c>
      <c r="C31" s="62" t="s">
        <v>201</v>
      </c>
      <c r="D31" s="63"/>
      <c r="E31" s="63"/>
      <c r="F31" s="63"/>
      <c r="G31" s="63"/>
      <c r="H31" s="63"/>
      <c r="I31" s="63"/>
      <c r="J31" s="63"/>
      <c r="K31" s="5"/>
    </row>
    <row r="32" spans="1:11">
      <c r="A32" s="4"/>
      <c r="B32" s="55" t="s">
        <v>24</v>
      </c>
      <c r="C32" s="96" t="s">
        <v>130</v>
      </c>
      <c r="D32" s="97"/>
      <c r="E32" s="97"/>
      <c r="F32" s="97"/>
      <c r="G32" s="97"/>
      <c r="H32" s="97"/>
      <c r="I32" s="97"/>
      <c r="J32" s="97"/>
      <c r="K32" s="5"/>
    </row>
    <row r="33" spans="1:11">
      <c r="A33" s="4"/>
      <c r="B33" s="55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198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199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 t="s">
        <v>150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 t="s">
        <v>193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13" zoomScale="130" zoomScaleNormal="110" zoomScalePageLayoutView="130" workbookViewId="0">
      <selection activeCell="A25" sqref="A25:XFD2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2.8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59</v>
      </c>
      <c r="F3" s="8"/>
      <c r="G3" s="8"/>
      <c r="H3" s="9" t="s">
        <v>152</v>
      </c>
      <c r="J3" s="69" t="s">
        <v>196</v>
      </c>
    </row>
    <row r="4" spans="1:12" ht="15.6">
      <c r="B4" s="3" t="s">
        <v>58</v>
      </c>
      <c r="F4" s="8"/>
      <c r="G4" s="8"/>
      <c r="H4" s="9" t="s">
        <v>56</v>
      </c>
      <c r="J4" s="70">
        <f ca="1">TODAY()</f>
        <v>44328</v>
      </c>
    </row>
    <row r="5" spans="1:12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44328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  <c r="I8" s="72" t="s">
        <v>160</v>
      </c>
      <c r="J8" s="72" t="s">
        <v>161</v>
      </c>
      <c r="K8" s="72" t="s">
        <v>162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 ht="14.4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 ht="14.4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 ht="14.4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 ht="14.4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 ht="14.4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 ht="14.4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4.4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 hidden="1">
      <c r="A25" s="4"/>
      <c r="B25" s="10" t="s">
        <v>183</v>
      </c>
      <c r="C25" s="10" t="s">
        <v>184</v>
      </c>
      <c r="D25" s="11" t="s">
        <v>23</v>
      </c>
      <c r="E25" s="14">
        <f ca="1">E26/10</f>
        <v>0</v>
      </c>
      <c r="F25" s="14">
        <f t="shared" ref="F25:K25" ca="1" si="2">F26/10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183</v>
      </c>
      <c r="C26" s="10" t="s">
        <v>185</v>
      </c>
      <c r="D26" s="11" t="s">
        <v>23</v>
      </c>
      <c r="E26" s="15">
        <f ca="1">E25*10</f>
        <v>0</v>
      </c>
      <c r="F26" s="15">
        <f t="shared" ref="F26:K26" ca="1" si="3">F25*10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163</v>
      </c>
      <c r="C28" s="10" t="s">
        <v>164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 ht="14.4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131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131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131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131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131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131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131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201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96" t="s">
        <v>130</v>
      </c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198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193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topLeftCell="A7" zoomScale="130" zoomScaleNormal="110" zoomScalePageLayoutView="130" workbookViewId="0">
      <selection activeCell="B3" sqref="B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196</v>
      </c>
    </row>
    <row r="4" spans="1:11" ht="15.6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44328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8"/>
      <c r="I8" s="99"/>
      <c r="J8" s="100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8"/>
      <c r="I9" s="99"/>
      <c r="J9" s="100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8"/>
      <c r="I10" s="99"/>
      <c r="J10" s="100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8"/>
      <c r="I11" s="99"/>
      <c r="J11" s="100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155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145</v>
      </c>
      <c r="C14" s="79"/>
      <c r="K14" s="5"/>
    </row>
    <row r="15" spans="1:11">
      <c r="A15" s="4"/>
      <c r="B15" s="79" t="s">
        <v>156</v>
      </c>
      <c r="K15" s="5"/>
    </row>
    <row r="16" spans="1:11">
      <c r="A16" s="4"/>
      <c r="B16" s="94" t="s">
        <v>197</v>
      </c>
      <c r="K16" s="5"/>
    </row>
    <row r="17" spans="1:11">
      <c r="A17" s="4"/>
      <c r="B17" s="79" t="s">
        <v>194</v>
      </c>
      <c r="K17" s="5"/>
    </row>
    <row r="18" spans="1:11">
      <c r="A18" s="4"/>
      <c r="B18" s="79" t="s">
        <v>182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201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202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6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198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199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150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193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D8" sqref="D8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">
        <v>200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44328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44328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 ht="14.4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 ht="14.4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154</v>
      </c>
      <c r="I12" s="99"/>
      <c r="J12" s="100"/>
      <c r="K12" s="5"/>
    </row>
    <row r="13" spans="1:11" ht="14.4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154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154</v>
      </c>
      <c r="I14" s="99"/>
      <c r="J14" s="100"/>
      <c r="K14" s="5"/>
    </row>
    <row r="15" spans="1:11" ht="14.4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4.4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154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 hidden="1">
      <c r="A24" s="4"/>
      <c r="B24" s="10" t="s">
        <v>183</v>
      </c>
      <c r="C24" s="10" t="s">
        <v>184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183</v>
      </c>
      <c r="C25" s="10" t="s">
        <v>185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 ht="14.4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8" t="s">
        <v>195</v>
      </c>
      <c r="I29" s="99"/>
      <c r="J29" s="100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8" t="s">
        <v>154</v>
      </c>
      <c r="I30" s="99"/>
      <c r="J30" s="100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8"/>
      <c r="I31" s="99"/>
      <c r="J31" s="100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8"/>
      <c r="I32" s="99"/>
      <c r="J32" s="100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8"/>
      <c r="I33" s="99"/>
      <c r="J33" s="100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8"/>
      <c r="I34" s="99"/>
      <c r="J34" s="100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8"/>
      <c r="I35" s="99"/>
      <c r="J35" s="100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144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165</v>
      </c>
      <c r="C38" s="56"/>
      <c r="K38" s="5"/>
    </row>
    <row r="39" spans="1:11">
      <c r="A39" s="4"/>
      <c r="B39" s="56" t="s">
        <v>143</v>
      </c>
      <c r="K39" s="5"/>
    </row>
    <row r="40" spans="1:11">
      <c r="A40" s="4"/>
      <c r="B40" s="56" t="s">
        <v>192</v>
      </c>
      <c r="K40" s="5"/>
    </row>
    <row r="41" spans="1:11">
      <c r="A41" s="4"/>
      <c r="B41" s="56" t="s">
        <v>146</v>
      </c>
      <c r="K41" s="5"/>
    </row>
    <row r="42" spans="1:11">
      <c r="A42" s="4"/>
      <c r="B42" s="56" t="s">
        <v>149</v>
      </c>
      <c r="C42" s="56"/>
      <c r="K42" s="5"/>
    </row>
    <row r="43" spans="1:11">
      <c r="A43" s="4"/>
      <c r="B43" s="81" t="s">
        <v>190</v>
      </c>
      <c r="C43" s="81"/>
      <c r="K43" s="5"/>
    </row>
    <row r="44" spans="1:11">
      <c r="A44" s="4"/>
      <c r="B44" s="93"/>
      <c r="C44" s="93"/>
      <c r="K44" s="5"/>
    </row>
    <row r="45" spans="1:11">
      <c r="A45" s="4"/>
      <c r="B45" s="61" t="s">
        <v>62</v>
      </c>
      <c r="C45" s="62" t="s">
        <v>201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202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6" t="s">
        <v>130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6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198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191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topLeftCell="A13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177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183</v>
      </c>
      <c r="C23" s="91" t="s">
        <v>187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163</v>
      </c>
      <c r="C25" s="10" t="s">
        <v>164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181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181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181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181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181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178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131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131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131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131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22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 t="s">
        <v>132</v>
      </c>
      <c r="E9" s="90" t="s">
        <v>133</v>
      </c>
      <c r="F9" s="90" t="s">
        <v>22</v>
      </c>
      <c r="G9" s="90" t="s">
        <v>28</v>
      </c>
      <c r="H9" s="90" t="s">
        <v>160</v>
      </c>
      <c r="I9" s="90" t="s">
        <v>161</v>
      </c>
      <c r="J9" s="90" t="s">
        <v>162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16</v>
      </c>
      <c r="C17" s="10" t="s">
        <v>24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183</v>
      </c>
      <c r="C18" s="91" t="s">
        <v>187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</v>
      </c>
      <c r="C19" s="10" t="s">
        <v>25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163</v>
      </c>
      <c r="C20" s="10" t="s">
        <v>164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19</v>
      </c>
      <c r="C21" s="10" t="s">
        <v>55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66"/>
      <c r="C22" s="66"/>
      <c r="D22" s="68"/>
      <c r="E22" s="68"/>
      <c r="F22" s="68"/>
      <c r="G22" s="68"/>
      <c r="H22" s="68"/>
      <c r="I22" s="68"/>
      <c r="J22" s="68"/>
      <c r="K22" s="5"/>
    </row>
    <row r="23" spans="1:11">
      <c r="A23" s="4"/>
      <c r="B23" s="7" t="s">
        <v>44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45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46</v>
      </c>
      <c r="C25" s="57" t="s">
        <v>131</v>
      </c>
      <c r="D25" s="60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47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48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49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50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51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66"/>
      <c r="C31" s="82"/>
      <c r="D31" s="82"/>
      <c r="E31" s="82"/>
      <c r="F31" s="82"/>
      <c r="G31" s="82"/>
      <c r="H31" s="82"/>
      <c r="I31" s="82"/>
      <c r="J31" s="82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37E302-8FE3-4C46-8473-472DDED1C0F0}">
  <ds:schemaRefs>
    <ds:schemaRef ds:uri="9e3d8395-3b78-4cee-bcbb-a4d4a59b9b21"/>
    <ds:schemaRef ds:uri="http://purl.org/dc/terms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a485ba0b-8b54-4b26-a1c0-8a4bc31186fb"/>
    <ds:schemaRef ds:uri="http://purl.org/dc/elements/1.1/"/>
    <ds:schemaRef ds:uri="http://schemas.openxmlformats.org/package/2006/metadata/core-properties"/>
    <ds:schemaRef ds:uri="http://schemas.microsoft.com/sharepoint/v3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0DD3080-8015-40B7-9D91-F78ED7B96AE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2020-10-20T20:14:33Z</cp:lastPrinted>
  <dcterms:created xsi:type="dcterms:W3CDTF">2017-07-10T05:27:40Z</dcterms:created>
  <dcterms:modified xsi:type="dcterms:W3CDTF">2021-05-12T03:28:38Z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