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5 May\"/>
    </mc:Choice>
  </mc:AlternateContent>
  <xr:revisionPtr revIDLastSave="0" documentId="13_ncr:1_{23C401CA-349C-4E64-8B92-5C78EC541B6D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9" l="1"/>
  <c r="H12" i="9"/>
  <c r="H19" i="9"/>
  <c r="G19" i="9"/>
  <c r="D2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5" i="10" l="1"/>
  <c r="F12" i="9" l="1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8" l="1"/>
  <c r="F25" i="1"/>
  <c r="E25" i="1"/>
  <c r="G25" i="1"/>
  <c r="H25" i="1"/>
  <c r="E19" i="9"/>
  <c r="F19" i="9"/>
  <c r="J25" i="1"/>
  <c r="J26" i="1"/>
  <c r="D25" i="4"/>
  <c r="D24" i="4"/>
  <c r="I25" i="1"/>
  <c r="I26" i="1"/>
  <c r="K26" i="1"/>
  <c r="K25" i="1"/>
</calcChain>
</file>

<file path=xl/sharedStrings.xml><?xml version="1.0" encoding="utf-8"?>
<sst xmlns="http://schemas.openxmlformats.org/spreadsheetml/2006/main" count="1197" uniqueCount="210">
  <si>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</si>
  <si>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</si>
  <si>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</si>
  <si>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</si>
  <si>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</si>
  <si>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</si>
  <si>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</si>
  <si>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</si>
  <si>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</si>
  <si>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</si>
  <si>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</si>
  <si>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</si>
  <si>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</si>
  <si>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</si>
  <si>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</si>
  <si>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</si>
  <si>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</si>
  <si>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</si>
  <si>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</si>
  <si>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</si>
  <si>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</si>
  <si>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</si>
  <si>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</si>
  <si>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</si>
  <si>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</si>
  <si>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</si>
  <si>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</si>
  <si>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</si>
  <si>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</si>
  <si>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</si>
  <si>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</si>
  <si>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</si>
  <si>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</si>
  <si>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</si>
  <si>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</si>
  <si>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</si>
  <si>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</si>
  <si>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</si>
  <si>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</si>
  <si>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</si>
  <si>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</si>
  <si>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</si>
  <si>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</si>
  <si>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</si>
  <si>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</si>
  <si>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</si>
  <si>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</si>
  <si>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</si>
  <si>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</si>
  <si>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</si>
  <si>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</si>
  <si>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</si>
  <si>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</si>
  <si>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</si>
  <si>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</si>
  <si>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</si>
  <si>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</si>
  <si>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</si>
  <si>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</si>
  <si>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</si>
  <si>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</si>
  <si>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</si>
  <si>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</si>
  <si>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</si>
  <si>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</si>
  <si>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</si>
  <si>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</si>
  <si>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</si>
  <si>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</si>
  <si>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</si>
  <si>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</si>
  <si>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</si>
  <si>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</si>
  <si>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</si>
  <si>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</si>
  <si>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</si>
  <si>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</si>
  <si>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</si>
  <si>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</si>
  <si>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</si>
  <si>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</si>
  <si>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</si>
  <si>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</si>
  <si>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</si>
  <si>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</si>
  <si>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</si>
  <si>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</si>
  <si>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</si>
  <si>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</si>
  <si>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</si>
  <si>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</si>
  <si>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</si>
  <si>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</si>
  <si>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</si>
  <si>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</si>
  <si>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</si>
  <si>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</si>
  <si>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</si>
  <si>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</si>
  <si>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</si>
  <si>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</si>
  <si>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</si>
  <si>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</si>
  <si>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</si>
  <si>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</si>
  <si>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</si>
  <si>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</si>
  <si>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</si>
  <si>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</si>
  <si>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</si>
  <si>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</si>
  <si>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</si>
  <si>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</si>
  <si>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</si>
  <si>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</si>
  <si>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</si>
  <si>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</si>
  <si>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</si>
  <si>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</si>
  <si>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</si>
  <si>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</si>
  <si>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</si>
  <si>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</si>
  <si>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</si>
  <si>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</si>
  <si>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</si>
  <si>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</si>
  <si>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</si>
  <si>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</si>
  <si>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</si>
  <si>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</si>
  <si>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</si>
  <si>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</si>
  <si>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</si>
  <si>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</si>
  <si>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</si>
  <si>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</si>
  <si>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</si>
  <si>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</si>
  <si>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</si>
  <si>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</si>
  <si>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</si>
  <si>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</si>
  <si>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</si>
  <si>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</si>
  <si>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</si>
  <si>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</si>
  <si>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</si>
  <si>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</si>
  <si>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</si>
  <si>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</si>
  <si>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</si>
  <si>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</si>
  <si>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</si>
  <si>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</si>
  <si>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</si>
  <si>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</si>
  <si>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</si>
  <si>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</si>
  <si>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</si>
  <si>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</si>
  <si>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</si>
  <si>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</si>
  <si>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</si>
  <si>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</si>
  <si>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</si>
  <si>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</si>
  <si>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</si>
  <si>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</si>
  <si>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</si>
  <si>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</si>
  <si>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</si>
  <si>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</si>
  <si>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</si>
  <si>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</si>
  <si>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</si>
  <si>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</si>
  <si>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</si>
  <si>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</si>
  <si>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</si>
  <si>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</si>
  <si>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</si>
  <si>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</si>
  <si>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</si>
  <si>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</si>
  <si>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</si>
  <si>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</si>
  <si>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</si>
  <si>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</si>
  <si>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</si>
  <si>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</si>
  <si>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</si>
  <si>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</si>
  <si>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</si>
  <si>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</si>
  <si>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</si>
  <si>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</si>
  <si>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</si>
  <si>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</si>
  <si>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</si>
  <si>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</si>
  <si>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</si>
  <si>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</si>
  <si>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Steve Miller Rural Services Ltd</t>
  </si>
  <si>
    <t xml:space="preserve">Terry Marshall </t>
  </si>
  <si>
    <t>20210521C+E01</t>
  </si>
  <si>
    <t xml:space="preserve">The sample was clear with some significant sediment </t>
  </si>
  <si>
    <t xml:space="preserve">The sample was clear with no significant sediment </t>
  </si>
  <si>
    <t>20210521SRT01</t>
  </si>
  <si>
    <t>Tharfield Nursery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</si>
</sst>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0" zoomScale="130" zoomScaleNormal="110" zoomScalePageLayoutView="130" workbookViewId="0">
      <selection activeCell="F5" sqref="F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4">
        <f>D26/10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201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202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198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199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202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8" zoomScale="130" zoomScaleNormal="110" zoomScalePageLayoutView="130" workbookViewId="0">
      <selection activeCell="I24" sqref="I2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152</v>
      </c>
      <c r="J3" s="69" t="s">
        <v>208</v>
      </c>
    </row>
    <row r="4" spans="1:10" ht="15.6">
      <c r="B4" s="3" t="s">
        <v>209</v>
      </c>
      <c r="F4" s="8"/>
      <c r="G4" s="8"/>
      <c r="H4" s="9" t="s">
        <v>56</v>
      </c>
      <c r="J4" s="70">
        <v>44337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7.9</v>
      </c>
      <c r="F9" s="14">
        <v>7.9</v>
      </c>
      <c r="G9" s="14">
        <v>7.9</v>
      </c>
      <c r="H9" s="14">
        <v>7.3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1">
        <v>90</v>
      </c>
      <c r="F10" s="11">
        <v>100</v>
      </c>
      <c r="G10" s="15">
        <v>90</v>
      </c>
      <c r="H10" s="15">
        <v>10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1">
        <v>15</v>
      </c>
      <c r="F11" s="11">
        <v>20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2.2482785525714721</v>
      </c>
      <c r="F12" s="15">
        <f t="shared" ref="F12:H12" si="0">2*(F10-(5*10^(F9-10)))/(1+(0.94*10^(F9-10)))*10^(6-F9)</f>
        <v>2.4981975682630568</v>
      </c>
      <c r="G12" s="15">
        <f t="shared" si="0"/>
        <v>2.2482785525714721</v>
      </c>
      <c r="H12" s="15">
        <f t="shared" si="0"/>
        <v>0.99949985871674529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-1.1999999999999993</v>
      </c>
      <c r="F13" s="14">
        <f>+F9+0.5+VLOOKUP(F10,LSI!$F$2:$G$25,2)+VLOOKUP(F11,LSI!$H$2:$I$25,2)-12.1</f>
        <v>-0.90000000000000036</v>
      </c>
      <c r="G13" s="14">
        <v>-1.5</v>
      </c>
      <c r="H13" s="14">
        <v>-3.2000000000000011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 t="s">
        <v>40</v>
      </c>
      <c r="F14" s="11" t="s">
        <v>40</v>
      </c>
      <c r="G14" s="11" t="s">
        <v>40</v>
      </c>
      <c r="H14" s="11" t="s">
        <v>40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>
        <v>0.02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140</v>
      </c>
      <c r="F16" s="11">
        <v>150</v>
      </c>
      <c r="G16" s="11">
        <v>160</v>
      </c>
      <c r="H16" s="11">
        <v>180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12</v>
      </c>
      <c r="F17" s="11">
        <v>13</v>
      </c>
      <c r="G17" s="15">
        <v>24</v>
      </c>
      <c r="H17" s="15">
        <v>80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34</v>
      </c>
      <c r="F18" s="11">
        <v>27</v>
      </c>
      <c r="G18" s="15">
        <v>47</v>
      </c>
      <c r="H18" s="15">
        <v>50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20.9</v>
      </c>
      <c r="F19" s="14">
        <f t="shared" ref="F19:H19" si="1">F20/10</f>
        <v>20.399999999999999</v>
      </c>
      <c r="G19" s="14">
        <f t="shared" si="1"/>
        <v>23.5</v>
      </c>
      <c r="H19" s="14">
        <f t="shared" si="1"/>
        <v>24.5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209</v>
      </c>
      <c r="F20" s="15">
        <v>204</v>
      </c>
      <c r="G20" s="15">
        <v>235</v>
      </c>
      <c r="H20" s="15">
        <v>245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0.37</v>
      </c>
      <c r="F21" s="14">
        <v>0.59</v>
      </c>
      <c r="G21" s="14" t="s">
        <v>41</v>
      </c>
      <c r="H21" s="14">
        <v>0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1" t="s">
        <v>38</v>
      </c>
      <c r="F22" s="11" t="s">
        <v>38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99.2</v>
      </c>
      <c r="F23" s="14">
        <v>99.8</v>
      </c>
      <c r="G23" s="14">
        <v>94.7</v>
      </c>
      <c r="H23" s="14">
        <v>99.1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130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8" zoomScale="115" zoomScaleNormal="110" zoomScalePageLayoutView="115" workbookViewId="0">
      <selection activeCell="G22" sqref="G22:H29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v>44337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44340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7.9</v>
      </c>
      <c r="F9" s="14">
        <v>7.9</v>
      </c>
      <c r="G9" s="14">
        <v>7.9</v>
      </c>
      <c r="H9" s="14">
        <v>7.3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90</v>
      </c>
      <c r="F10" s="15">
        <v>100</v>
      </c>
      <c r="G10" s="15">
        <v>90</v>
      </c>
      <c r="H10" s="15">
        <v>10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15</v>
      </c>
      <c r="F11" s="15">
        <v>20</v>
      </c>
      <c r="G11" s="15">
        <v>0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 t="s">
        <v>38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15</v>
      </c>
      <c r="F13" s="11" t="e">
        <f t="shared" si="0"/>
        <v>#VALUE!</v>
      </c>
      <c r="G13" s="11">
        <f t="shared" si="0"/>
        <v>0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2.2482785525714721</v>
      </c>
      <c r="F14" s="15">
        <f t="shared" ref="F14:K14" si="1">2*(F10-(5*10^(F9-10)))/(1+(0.94*10^(F9-10)))*10^(6-F9)</f>
        <v>2.4981975682630568</v>
      </c>
      <c r="G14" s="15">
        <f t="shared" si="1"/>
        <v>2.2482785525714721</v>
      </c>
      <c r="H14" s="15">
        <f t="shared" si="1"/>
        <v>0.99949985871674529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-1.1999999999999993</v>
      </c>
      <c r="F15" s="14">
        <f>+F9+0.5+VLOOKUP(F10,LSI!$F$2:$G$25,2)+VLOOKUP(F11,LSI!$H$2:$I$25,2)-12.1</f>
        <v>-0.90000000000000036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108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>
        <v>0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0</v>
      </c>
      <c r="F18" s="11">
        <v>0</v>
      </c>
      <c r="G18" s="11">
        <v>0</v>
      </c>
      <c r="H18" s="11" t="s">
        <v>40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</v>
      </c>
      <c r="F19" s="11">
        <v>0.02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0.06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>
        <v>0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140</v>
      </c>
      <c r="F22" s="11">
        <v>150</v>
      </c>
      <c r="G22" s="11">
        <v>160</v>
      </c>
      <c r="H22" s="11">
        <v>180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12</v>
      </c>
      <c r="F23" s="15">
        <v>13</v>
      </c>
      <c r="G23" s="15">
        <v>24</v>
      </c>
      <c r="H23" s="15">
        <v>80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34</v>
      </c>
      <c r="F24" s="15">
        <v>27</v>
      </c>
      <c r="G24" s="15">
        <v>47</v>
      </c>
      <c r="H24" s="15">
        <v>50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20.9</v>
      </c>
      <c r="F25" s="14">
        <f t="shared" ref="F25:K25" si="2">F26/10</f>
        <v>20.399999999999999</v>
      </c>
      <c r="G25" s="14">
        <f t="shared" si="2"/>
        <v>23.5</v>
      </c>
      <c r="H25" s="14">
        <f t="shared" si="2"/>
        <v>24.5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209</v>
      </c>
      <c r="F26" s="15">
        <v>204</v>
      </c>
      <c r="G26" s="15">
        <v>235</v>
      </c>
      <c r="H26" s="15">
        <v>245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0.37</v>
      </c>
      <c r="F27" s="14">
        <v>0.59</v>
      </c>
      <c r="G27" s="14">
        <v>0</v>
      </c>
      <c r="H27" s="14">
        <v>0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>
        <v>0</v>
      </c>
      <c r="F28" s="15">
        <v>0</v>
      </c>
      <c r="G28" s="15" t="s">
        <v>38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99.2</v>
      </c>
      <c r="F29" s="14">
        <v>99.8</v>
      </c>
      <c r="G29" s="14">
        <v>94.7</v>
      </c>
      <c r="H29" s="14">
        <v>99.1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36</v>
      </c>
      <c r="F33" s="11" t="s">
        <v>39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36</v>
      </c>
      <c r="F34" s="11" t="s">
        <v>39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206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207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207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207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202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202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9e3d8395-3b78-4cee-bcbb-a4d4a59b9b21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485ba0b-8b54-4b26-a1c0-8a4bc31186fb"/>
    <ds:schemaRef ds:uri="http://purl.org/dc/elements/1.1/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326D8-97F4-427F-B436-D4FE7D5EB6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2020-10-20T20:14:33Z</cp:lastPrinted>
  <dcterms:created xsi:type="dcterms:W3CDTF">2017-07-10T05:27:40Z</dcterms:created>
  <dcterms:modified xsi:type="dcterms:W3CDTF">2021-05-24T10:01:28Z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