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5 May\"/>
    </mc:Choice>
  </mc:AlternateContent>
  <xr:revisionPtr revIDLastSave="0" documentId="13_ncr:1_{AD49E83D-8F06-4DDE-A32F-7806ACB7B999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9" l="1"/>
  <c r="G19" i="9"/>
  <c r="F19" i="9"/>
  <c r="E19" i="9"/>
  <c r="J5" i="9"/>
  <c r="D25" i="18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5" i="10" l="1"/>
  <c r="H12" i="9" l="1"/>
  <c r="G12" i="9"/>
  <c r="F12" i="9"/>
  <c r="E12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F25" i="1"/>
  <c r="E25" i="1"/>
  <c r="G25" i="1"/>
  <c r="H25" i="1"/>
  <c r="J26" i="1"/>
  <c r="J25" i="1"/>
  <c r="D24" i="4"/>
  <c r="D25" i="4"/>
  <c r="I26" i="1"/>
  <c r="I25" i="1"/>
  <c r="K25" i="1"/>
  <c r="K26" i="1"/>
</calcChain>
</file>

<file path=xl/sharedStrings.xml><?xml version="1.0" encoding="utf-8"?>
<sst xmlns="http://schemas.openxmlformats.org/spreadsheetml/2006/main" count="1193" uniqueCount="212">
  <si>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</si>
  <si>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</si>
  <si>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</si>
  <si>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</si>
  <si>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</si>
  <si>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</si>
  <si>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</si>
  <si>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</si>
  <si>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</si>
  <si>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</si>
  <si>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</si>
  <si>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</si>
  <si>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</si>
  <si>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</si>
  <si>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</si>
  <si>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</si>
  <si>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</si>
  <si>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</si>
  <si>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</si>
  <si>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</si>
  <si>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</si>
  <si>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</si>
  <si>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</si>
  <si>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</si>
  <si>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</si>
  <si>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</si>
  <si>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</si>
  <si>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</si>
  <si>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</si>
  <si>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</si>
  <si>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</si>
  <si>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</si>
  <si>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</si>
  <si>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</si>
  <si>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</si>
  <si>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</si>
  <si>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</si>
  <si>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</si>
  <si>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</si>
  <si>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</si>
  <si>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</si>
  <si>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</si>
  <si>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</si>
  <si>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</si>
  <si>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</si>
  <si>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</si>
  <si>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</si>
  <si>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</si>
  <si>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</si>
  <si>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</si>
  <si>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</si>
  <si>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</si>
  <si>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</si>
  <si>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</si>
  <si>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</si>
  <si>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</si>
  <si>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</si>
  <si>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</si>
  <si>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</si>
  <si>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</si>
  <si>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</si>
  <si>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</si>
  <si>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</si>
  <si>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</si>
  <si>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</si>
  <si>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</si>
  <si>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</si>
  <si>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</si>
  <si>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</si>
  <si>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</si>
  <si>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</si>
  <si>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</si>
  <si>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</si>
  <si>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</si>
  <si>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</si>
  <si>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</si>
  <si>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</si>
  <si>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</si>
  <si>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</si>
  <si>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</si>
  <si>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</si>
  <si>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</si>
  <si>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</si>
  <si>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</si>
  <si>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</si>
  <si>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</si>
  <si>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</si>
  <si>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</si>
  <si>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</si>
  <si>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</si>
  <si>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</si>
  <si>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</si>
  <si>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</si>
  <si>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</si>
  <si>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</si>
  <si>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</si>
  <si>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</si>
  <si>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</si>
  <si>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</si>
  <si>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</si>
  <si>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</si>
  <si>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</si>
  <si>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</si>
  <si>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</si>
  <si>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</si>
  <si>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</si>
  <si>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</si>
  <si>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</si>
  <si>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</si>
  <si>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</si>
  <si>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</si>
  <si>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</si>
  <si>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</si>
  <si>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</si>
  <si>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</si>
  <si>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</si>
  <si>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</si>
  <si>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</si>
  <si>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</si>
  <si>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</si>
  <si>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</si>
  <si>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</si>
  <si>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</si>
  <si>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</si>
  <si>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</si>
  <si>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</si>
  <si>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</si>
  <si>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</si>
  <si>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</si>
  <si>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</si>
  <si>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</si>
  <si>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</si>
  <si>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</si>
  <si>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</si>
  <si>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</si>
  <si>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</si>
  <si>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</si>
  <si>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</si>
  <si>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</si>
  <si>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</si>
  <si>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</si>
  <si>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</si>
  <si>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</si>
  <si>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</si>
  <si>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</si>
  <si>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</si>
  <si>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</si>
  <si>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</si>
  <si>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</si>
  <si>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</si>
  <si>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</si>
  <si>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</si>
  <si>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</si>
  <si>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</si>
  <si>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</si>
  <si>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</si>
  <si>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</si>
  <si>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</si>
  <si>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</si>
  <si>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</si>
  <si>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</si>
  <si>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</si>
  <si>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</si>
  <si>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</si>
  <si>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</si>
  <si>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</si>
  <si>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</si>
  <si>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</si>
  <si>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</si>
  <si>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</si>
  <si>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</si>
  <si>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</si>
  <si>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</si>
  <si>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</si>
  <si>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</si>
  <si>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</si>
  <si>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</si>
  <si>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</si>
  <si>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</si>
  <si>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</si>
  <si>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</si>
  <si>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</si>
  <si>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</si>
  <si>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</si>
  <si>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</si>
  <si>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</si>
  <si>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</si>
  <si>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</si>
  <si>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</si>
  <si>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</si>
  <si>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</si>
  <si>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</si>
  <si>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</si>
  <si>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</si>
  <si>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</si>
  <si>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</si>
  <si>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</si>
  <si>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</si>
  <si>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</si>
  <si>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</si>
  <si>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</si>
  <si>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</si>
  <si>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</si>
  <si>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Water Solutions(BOP)Ltd</t>
  </si>
  <si>
    <t>Dave Marshall</t>
  </si>
  <si>
    <t>20210521CHM02</t>
  </si>
  <si>
    <t xml:space="preserve">The sample was discoloured with no significant sediment </t>
  </si>
  <si>
    <t xml:space="preserve">The sample was discoloured with significant sediment </t>
  </si>
  <si>
    <t xml:space="preserve">The sample was slightly discoloured with no significant sediment </t>
  </si>
  <si>
    <t xml:space="preserve">The sample was clear with no significant sediment </t>
  </si>
  <si>
    <t>Water Solutions (BOP) Ltd</t>
  </si>
  <si>
    <t>20210521SRT03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</si>
</sst>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44340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202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44340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44340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202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30" zoomScaleNormal="110" zoomScalePageLayoutView="130" workbookViewId="0">
      <selection activeCell="J4" sqref="J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210</v>
      </c>
      <c r="F3" s="8"/>
      <c r="G3" s="8"/>
      <c r="H3" s="9" t="s">
        <v>152</v>
      </c>
      <c r="J3" s="69" t="s">
        <v>211</v>
      </c>
    </row>
    <row r="4" spans="1:10" ht="15.6">
      <c r="B4" s="3" t="s">
        <v>204</v>
      </c>
      <c r="F4" s="8"/>
      <c r="G4" s="8"/>
      <c r="H4" s="9" t="s">
        <v>56</v>
      </c>
      <c r="J4" s="70">
        <v>44337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44340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6.2</v>
      </c>
      <c r="F9" s="14">
        <v>6.1</v>
      </c>
      <c r="G9" s="14">
        <v>6.5</v>
      </c>
      <c r="H9" s="14">
        <v>6.2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5">
        <v>55</v>
      </c>
      <c r="F10" s="15">
        <v>100</v>
      </c>
      <c r="G10" s="15">
        <v>70</v>
      </c>
      <c r="H10" s="15">
        <v>40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5">
        <v>75</v>
      </c>
      <c r="F11" s="15">
        <v>16</v>
      </c>
      <c r="G11" s="15">
        <v>5</v>
      </c>
      <c r="H11" s="15">
        <v>5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69.393969582002313</v>
      </c>
      <c r="F12" s="15">
        <f t="shared" ref="F12:H12" si="0">2*(F10-(5*10^(F9-10)))/(1+(0.94*10^(F9-10)))*10^(6-F9)</f>
        <v>158.84584928769112</v>
      </c>
      <c r="G12" s="15">
        <f t="shared" si="0"/>
        <v>44.257731450224561</v>
      </c>
      <c r="H12" s="15">
        <f t="shared" si="0"/>
        <v>50.468068827535618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-2.1999999999999993</v>
      </c>
      <c r="F13" s="14">
        <f>+F9+0.5+VLOOKUP(F10,LSI!$F$2:$G$25,2)+VLOOKUP(F11,LSI!$H$2:$I$25,2)-12.1</f>
        <v>-2.9000000000000004</v>
      </c>
      <c r="G13" s="14">
        <v>-3</v>
      </c>
      <c r="H13" s="14">
        <v>-3.5999999999999996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36</v>
      </c>
      <c r="F14" s="11">
        <v>33</v>
      </c>
      <c r="G14" s="11">
        <v>1.6</v>
      </c>
      <c r="H14" s="11" t="s">
        <v>40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0.21</v>
      </c>
      <c r="F15" s="11">
        <v>0.9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130</v>
      </c>
      <c r="F16" s="11">
        <v>150</v>
      </c>
      <c r="G16" s="11">
        <v>190</v>
      </c>
      <c r="H16" s="11">
        <v>200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5">
        <v>6</v>
      </c>
      <c r="F17" s="15">
        <v>16</v>
      </c>
      <c r="G17" s="15">
        <v>24</v>
      </c>
      <c r="H17" s="15">
        <v>61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5">
        <v>15</v>
      </c>
      <c r="F18" s="15">
        <v>15</v>
      </c>
      <c r="G18" s="15">
        <v>60</v>
      </c>
      <c r="H18" s="15">
        <v>61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17.899999999999999</v>
      </c>
      <c r="F19" s="14">
        <f t="shared" ref="F19:H19" si="1">F20/10</f>
        <v>20.9</v>
      </c>
      <c r="G19" s="14">
        <f t="shared" si="1"/>
        <v>26</v>
      </c>
      <c r="H19" s="14">
        <f t="shared" si="1"/>
        <v>27.8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179</v>
      </c>
      <c r="F20" s="15">
        <v>209</v>
      </c>
      <c r="G20" s="15">
        <v>260</v>
      </c>
      <c r="H20" s="15">
        <v>278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303</v>
      </c>
      <c r="F21" s="14">
        <v>134</v>
      </c>
      <c r="G21" s="14" t="s">
        <v>41</v>
      </c>
      <c r="H21" s="14" t="s">
        <v>41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5">
        <v>2000</v>
      </c>
      <c r="F22" s="15">
        <v>560</v>
      </c>
      <c r="G22" s="15" t="s">
        <v>38</v>
      </c>
      <c r="H22" s="15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18.100000000000001</v>
      </c>
      <c r="F23" s="14">
        <v>30</v>
      </c>
      <c r="G23" s="14">
        <v>55.4</v>
      </c>
      <c r="H23" s="14">
        <v>95.4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207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209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130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38732750-9B94-409A-81ED-1058BAE109C5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9249A61D-C16F-479A-AC90-4FD92B8E8DD4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24" zoomScale="130" zoomScaleNormal="110" zoomScalePageLayoutView="130" workbookViewId="0">
      <selection activeCell="C39" sqref="C39:C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203</v>
      </c>
      <c r="F3" s="8"/>
      <c r="G3" s="8"/>
      <c r="H3" s="9" t="s">
        <v>152</v>
      </c>
      <c r="J3" s="69" t="s">
        <v>205</v>
      </c>
    </row>
    <row r="4" spans="1:12" ht="15.6">
      <c r="B4" s="3" t="s">
        <v>204</v>
      </c>
      <c r="F4" s="8"/>
      <c r="G4" s="8"/>
      <c r="H4" s="9" t="s">
        <v>56</v>
      </c>
      <c r="J4" s="70">
        <v>44337</v>
      </c>
    </row>
    <row r="5" spans="1:12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44340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>
        <v>6.2</v>
      </c>
      <c r="F9" s="14">
        <v>6.1</v>
      </c>
      <c r="G9" s="14">
        <v>6.5</v>
      </c>
      <c r="H9" s="14">
        <v>6.2</v>
      </c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>
        <v>55</v>
      </c>
      <c r="F10" s="15">
        <v>100</v>
      </c>
      <c r="G10" s="15">
        <v>70</v>
      </c>
      <c r="H10" s="15">
        <v>40</v>
      </c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>
        <v>75</v>
      </c>
      <c r="F11" s="15" t="s">
        <v>38</v>
      </c>
      <c r="G11" s="15" t="s">
        <v>38</v>
      </c>
      <c r="H11" s="15">
        <v>5</v>
      </c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>
        <v>16</v>
      </c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75</v>
      </c>
      <c r="F13" s="11" t="e">
        <f t="shared" si="0"/>
        <v>#VALUE!</v>
      </c>
      <c r="G13" s="11" t="e">
        <f t="shared" si="0"/>
        <v>#VALUE!</v>
      </c>
      <c r="H13" s="11">
        <f t="shared" si="0"/>
        <v>5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69.393969582002313</v>
      </c>
      <c r="F14" s="15">
        <f t="shared" ref="F14:K14" si="1">2*(F10-(5*10^(F9-10)))/(1+(0.94*10^(F9-10)))*10^(6-F9)</f>
        <v>158.84584928769112</v>
      </c>
      <c r="G14" s="15">
        <f t="shared" si="1"/>
        <v>44.257731450224561</v>
      </c>
      <c r="H14" s="15">
        <f t="shared" si="1"/>
        <v>50.468068827535618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>
        <f>+E9+0.5+VLOOKUP(E10,LSI!$F$2:$G$25,2)+VLOOKUP(E11,LSI!$H$2:$I$25,2)-12.1</f>
        <v>-2.1999999999999993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>
        <f>+H9+0.5+VLOOKUP(H10,LSI!$F$2:$G$25,2)+VLOOKUP(H11,LSI!$H$2:$I$25,2)-12.1</f>
        <v>-3.5999999999999996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>
        <v>63</v>
      </c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 t="s">
        <v>39</v>
      </c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>
        <v>36</v>
      </c>
      <c r="F18" s="11">
        <v>33</v>
      </c>
      <c r="G18" s="11">
        <v>1.6</v>
      </c>
      <c r="H18" s="11" t="s">
        <v>40</v>
      </c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>
        <v>0.21</v>
      </c>
      <c r="F19" s="11">
        <v>0.9</v>
      </c>
      <c r="G19" s="11" t="s">
        <v>40</v>
      </c>
      <c r="H19" s="11" t="s">
        <v>40</v>
      </c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>
        <v>0.08</v>
      </c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 t="s">
        <v>40</v>
      </c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>
        <v>130</v>
      </c>
      <c r="F22" s="11">
        <v>150</v>
      </c>
      <c r="G22" s="11">
        <v>190</v>
      </c>
      <c r="H22" s="11">
        <v>200</v>
      </c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>
        <v>6</v>
      </c>
      <c r="F23" s="15">
        <v>16</v>
      </c>
      <c r="G23" s="15">
        <v>24</v>
      </c>
      <c r="H23" s="15">
        <v>61</v>
      </c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>
        <v>15</v>
      </c>
      <c r="F24" s="15">
        <v>15</v>
      </c>
      <c r="G24" s="15">
        <v>60</v>
      </c>
      <c r="H24" s="15">
        <v>61</v>
      </c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>E26/10</f>
        <v>17.899999999999999</v>
      </c>
      <c r="F25" s="14">
        <f t="shared" ref="F25:K25" si="2">F26/10</f>
        <v>20.9</v>
      </c>
      <c r="G25" s="14">
        <f t="shared" si="2"/>
        <v>26</v>
      </c>
      <c r="H25" s="14">
        <f t="shared" si="2"/>
        <v>27.8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v>179</v>
      </c>
      <c r="F26" s="15">
        <v>209</v>
      </c>
      <c r="G26" s="15">
        <v>260</v>
      </c>
      <c r="H26" s="15">
        <v>278</v>
      </c>
      <c r="I26" s="15">
        <f t="shared" ref="H26:K26" ca="1" si="3">I25*10</f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>
        <v>303</v>
      </c>
      <c r="F27" s="14">
        <v>134</v>
      </c>
      <c r="G27" s="14" t="s">
        <v>41</v>
      </c>
      <c r="H27" s="14" t="s">
        <v>41</v>
      </c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>
        <v>2000</v>
      </c>
      <c r="F28" s="15">
        <v>560</v>
      </c>
      <c r="G28" s="15">
        <v>0</v>
      </c>
      <c r="H28" s="15" t="s">
        <v>38</v>
      </c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>
        <v>18.100000000000001</v>
      </c>
      <c r="F29" s="14">
        <v>30</v>
      </c>
      <c r="G29" s="14">
        <v>55.4</v>
      </c>
      <c r="H29" s="14">
        <v>95.4</v>
      </c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207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206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208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209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202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44340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202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sharepoint/v3"/>
    <ds:schemaRef ds:uri="9e3d8395-3b78-4cee-bcbb-a4d4a59b9b21"/>
    <ds:schemaRef ds:uri="a485ba0b-8b54-4b26-a1c0-8a4bc31186fb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F57094-9B3D-42BB-ACB0-4F59DA530A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2021-05-24T10:18:56Z</cp:lastPrinted>
  <dcterms:created xsi:type="dcterms:W3CDTF">2017-07-10T05:27:40Z</dcterms:created>
  <dcterms:modified xsi:type="dcterms:W3CDTF">2021-05-24T10:19:30Z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