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6 June\"/>
    </mc:Choice>
  </mc:AlternateContent>
  <xr:revisionPtr revIDLastSave="0" documentId="13_ncr:1_{FF555803-2B54-4E0C-BDCF-B707B38E74BE}" xr6:coauthVersionLast="47" xr6:coauthVersionMax="47" xr10:uidLastSave="{00000000-0000-0000-0000-000000000000}"/>
  <bookViews>
    <workbookView xWindow="30465" yWindow="420" windowWidth="23160" windowHeight="1476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9" l="1"/>
  <c r="D25" i="18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5" i="10" l="1"/>
  <c r="H12" i="9" l="1"/>
  <c r="G12" i="9"/>
  <c r="F12" i="9"/>
  <c r="E12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25" i="1"/>
  <c r="F25" i="1"/>
  <c r="G25" i="1"/>
  <c r="H25" i="1"/>
  <c r="I25" i="1" l="1"/>
  <c r="I26" i="1"/>
  <c r="D24" i="4"/>
  <c r="D25" i="4"/>
  <c r="K25" i="1"/>
  <c r="K26" i="1"/>
  <c r="J25" i="1"/>
  <c r="J26" i="1"/>
</calcChain>
</file>

<file path=xl/sharedStrings.xml><?xml version="1.0" encoding="utf-8"?>
<sst xmlns="http://schemas.openxmlformats.org/spreadsheetml/2006/main" count="1188" uniqueCount="210">
  <si>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</si>
  <si>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</si>
  <si>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</si>
  <si>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</si>
  <si>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</si>
  <si>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</si>
  <si>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</si>
  <si>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</si>
  <si>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</si>
  <si>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</si>
  <si>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</si>
  <si>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</si>
  <si>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</si>
  <si>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</si>
  <si>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</si>
  <si>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</si>
  <si>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</si>
  <si>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</si>
  <si>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</si>
  <si>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</si>
  <si>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</si>
  <si>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</si>
  <si>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</si>
  <si>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</si>
  <si>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</si>
  <si>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</si>
  <si>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</si>
  <si>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</si>
  <si>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</si>
  <si>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</si>
  <si>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</si>
  <si>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</si>
  <si>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</si>
  <si>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</si>
  <si>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</si>
  <si>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</si>
  <si>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</si>
  <si>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</si>
  <si>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</si>
  <si>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</si>
  <si>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</si>
  <si>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</si>
  <si>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</si>
  <si>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</si>
  <si>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</si>
  <si>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</si>
  <si>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</si>
  <si>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</si>
  <si>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</si>
  <si>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</si>
  <si>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</si>
  <si>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</si>
  <si>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</si>
  <si>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</si>
  <si>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</si>
  <si>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</si>
  <si>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</si>
  <si>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</si>
  <si>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</si>
  <si>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</si>
  <si>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</si>
  <si>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</si>
  <si>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</si>
  <si>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</si>
  <si>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</si>
  <si>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</si>
  <si>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</si>
  <si>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</si>
  <si>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</si>
  <si>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</si>
  <si>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</si>
  <si>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</si>
  <si>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</si>
  <si>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</si>
  <si>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</si>
  <si>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</si>
  <si>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</si>
  <si>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</si>
  <si>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</si>
  <si>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</si>
  <si>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</si>
  <si>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</si>
  <si>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</si>
  <si>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</si>
  <si>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</si>
  <si>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</si>
  <si>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</si>
  <si>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</si>
  <si>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</si>
  <si>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</si>
  <si>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</si>
  <si>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</si>
  <si>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</si>
  <si>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</si>
  <si>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</si>
  <si>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</si>
  <si>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</si>
  <si>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</si>
  <si>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</si>
  <si>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</si>
  <si>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</si>
  <si>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</si>
  <si>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</si>
  <si>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</si>
  <si>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</si>
  <si>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</si>
  <si>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</si>
  <si>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</si>
  <si>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</si>
  <si>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</si>
  <si>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</si>
  <si>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</si>
  <si>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</si>
  <si>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</si>
  <si>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</si>
  <si>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</si>
  <si>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</si>
  <si>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</si>
  <si>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</si>
  <si>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</si>
  <si>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</si>
  <si>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</si>
  <si>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</si>
  <si>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</si>
  <si>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</si>
  <si>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</si>
  <si>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</si>
  <si>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</si>
  <si>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</si>
  <si>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</si>
  <si>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</si>
  <si>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</si>
  <si>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</si>
  <si>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</si>
  <si>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</si>
  <si>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</si>
  <si>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</si>
  <si>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</si>
  <si>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</si>
  <si>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</si>
  <si>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</si>
  <si>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</si>
  <si>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</si>
  <si>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</si>
  <si>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</si>
  <si>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</si>
  <si>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</si>
  <si>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</si>
  <si>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</si>
  <si>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</si>
  <si>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</si>
  <si>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</si>
  <si>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</si>
  <si>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</si>
  <si>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</si>
  <si>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</si>
  <si>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</si>
  <si>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</si>
  <si>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</si>
  <si>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</si>
  <si>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</si>
  <si>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</si>
  <si>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</si>
  <si>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</si>
  <si>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</si>
  <si>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</si>
  <si>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</si>
  <si>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</si>
  <si>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</si>
  <si>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</si>
  <si>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</si>
  <si>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</si>
  <si>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</si>
  <si>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</si>
  <si>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</si>
  <si>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</si>
  <si>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</si>
  <si>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</si>
  <si>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</si>
  <si>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</si>
  <si>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</si>
  <si>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</si>
  <si>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</si>
  <si>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</si>
  <si>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</si>
  <si>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</si>
  <si>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</si>
  <si>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</si>
  <si>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</si>
  <si>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</si>
  <si>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</si>
  <si>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</si>
  <si>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</si>
  <si>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</si>
  <si>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</si>
  <si>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</si>
  <si>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</si>
  <si>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</si>
  <si>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</si>
  <si>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</si>
  <si>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</si>
  <si>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</si>
  <si>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</si>
  <si>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TAGIT</t>
  </si>
  <si>
    <t>Ryan Gibbs</t>
  </si>
  <si>
    <t>20210615CHM02</t>
  </si>
  <si>
    <t xml:space="preserve">The sample was discoloured with some significant sediment </t>
  </si>
  <si>
    <t xml:space="preserve">The sample was discoloured with no significant sediment </t>
  </si>
  <si>
    <t xml:space="preserve">The sample was clear with some significant sediment </t>
  </si>
  <si>
    <t>20210615SRT01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</si>
</sst>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1160448</xdr:colOff>
      <xdr:row>35</xdr:row>
      <xdr:rowOff>17876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44364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44364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202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44364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44364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202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30" zoomScaleNormal="110" zoomScalePageLayoutView="130" workbookViewId="0">
      <selection activeCell="F33" sqref="F3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209</v>
      </c>
    </row>
    <row r="4" spans="1:10" ht="15.6">
      <c r="B4" s="3" t="s">
        <v>204</v>
      </c>
      <c r="F4" s="8"/>
      <c r="G4" s="8"/>
      <c r="H4" s="9" t="s">
        <v>56</v>
      </c>
      <c r="J4" s="70">
        <v>44362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44364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6.4</v>
      </c>
      <c r="F9" s="14">
        <v>6.4</v>
      </c>
      <c r="G9" s="14">
        <v>6.6</v>
      </c>
      <c r="H9" s="14">
        <v>6.3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5">
        <v>65</v>
      </c>
      <c r="F10" s="15">
        <v>55</v>
      </c>
      <c r="G10" s="15">
        <v>50</v>
      </c>
      <c r="H10" s="15">
        <v>25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5">
        <v>65</v>
      </c>
      <c r="F11" s="15">
        <v>35</v>
      </c>
      <c r="G11" s="15" t="s">
        <v>38</v>
      </c>
      <c r="H11" s="15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51.740715292688769</v>
      </c>
      <c r="F12" s="15">
        <f t="shared" ref="F12:H12" si="0">2*(F10-(5*10^(F9-10)))/(1+(0.94*10^(F9-10)))*10^(6-F9)</f>
        <v>43.780451437823039</v>
      </c>
      <c r="G12" s="15">
        <f t="shared" si="0"/>
        <v>25.10846820553563</v>
      </c>
      <c r="H12" s="15">
        <f t="shared" si="0"/>
        <v>25.053662750224699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-1.9999999999999982</v>
      </c>
      <c r="F13" s="14">
        <f>+F9+0.5+VLOOKUP(F10,LSI!$F$2:$G$25,2)+VLOOKUP(F11,LSI!$H$2:$I$25,2)-12.1</f>
        <v>-2.3999999999999986</v>
      </c>
      <c r="G13" s="14">
        <v>-3</v>
      </c>
      <c r="H13" s="14">
        <v>-3.5999999999999996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9.6</v>
      </c>
      <c r="F14" s="11">
        <v>9.6</v>
      </c>
      <c r="G14" s="11">
        <v>1.8</v>
      </c>
      <c r="H14" s="11">
        <v>0.47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0.28000000000000003</v>
      </c>
      <c r="F15" s="11">
        <v>0.23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130</v>
      </c>
      <c r="F16" s="11">
        <v>190</v>
      </c>
      <c r="G16" s="11">
        <v>160</v>
      </c>
      <c r="H16" s="11">
        <v>180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21</v>
      </c>
      <c r="F17" s="11">
        <v>38</v>
      </c>
      <c r="G17" s="11">
        <v>32</v>
      </c>
      <c r="H17" s="11">
        <v>77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16</v>
      </c>
      <c r="F18" s="11">
        <v>17</v>
      </c>
      <c r="G18" s="11">
        <v>52</v>
      </c>
      <c r="H18" s="11">
        <v>53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v>18.600000000000001</v>
      </c>
      <c r="F19" s="14">
        <v>26.8</v>
      </c>
      <c r="G19" s="14">
        <v>22.2</v>
      </c>
      <c r="H19" s="14">
        <v>25.2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186</v>
      </c>
      <c r="F20" s="15">
        <v>268</v>
      </c>
      <c r="G20" s="15">
        <v>222</v>
      </c>
      <c r="H20" s="15">
        <v>252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134</v>
      </c>
      <c r="F21" s="14">
        <v>105</v>
      </c>
      <c r="G21" s="14">
        <v>4.32</v>
      </c>
      <c r="H21" s="14">
        <v>0.59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>
        <v>430</v>
      </c>
      <c r="F22" s="11">
        <v>990</v>
      </c>
      <c r="G22" s="11">
        <v>50</v>
      </c>
      <c r="H22" s="11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57.2</v>
      </c>
      <c r="F23" s="14">
        <v>44.6</v>
      </c>
      <c r="G23" s="14">
        <v>51.9</v>
      </c>
      <c r="H23" s="14">
        <v>93.6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207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208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130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18D74229-A3F0-40CB-A75D-75950FDE2A4A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B1F16644-4211-4CFA-8A78-72BDF4E7BA8B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22" zoomScale="130" zoomScaleNormal="110" zoomScalePageLayoutView="130" workbookViewId="0">
      <selection activeCell="C39" sqref="C39:C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203</v>
      </c>
      <c r="F3" s="8"/>
      <c r="G3" s="8"/>
      <c r="H3" s="9" t="s">
        <v>152</v>
      </c>
      <c r="J3" s="69" t="s">
        <v>205</v>
      </c>
    </row>
    <row r="4" spans="1:12" ht="15.6">
      <c r="B4" s="3" t="s">
        <v>204</v>
      </c>
      <c r="F4" s="8"/>
      <c r="G4" s="8"/>
      <c r="H4" s="9" t="s">
        <v>56</v>
      </c>
      <c r="J4" s="70">
        <v>44362</v>
      </c>
    </row>
    <row r="5" spans="1:12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44364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>
        <v>6.4</v>
      </c>
      <c r="F9" s="14">
        <v>6.4</v>
      </c>
      <c r="G9" s="14">
        <v>6.6</v>
      </c>
      <c r="H9" s="14">
        <v>6.3</v>
      </c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>
        <v>65</v>
      </c>
      <c r="F10" s="15">
        <v>55</v>
      </c>
      <c r="G10" s="15">
        <v>50</v>
      </c>
      <c r="H10" s="15">
        <v>25</v>
      </c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>
        <v>65</v>
      </c>
      <c r="F11" s="15">
        <v>35</v>
      </c>
      <c r="G11" s="15" t="s">
        <v>38</v>
      </c>
      <c r="H11" s="15" t="s">
        <v>38</v>
      </c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>
        <v>20</v>
      </c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65</v>
      </c>
      <c r="F13" s="11">
        <f t="shared" si="0"/>
        <v>15</v>
      </c>
      <c r="G13" s="11" t="e">
        <f t="shared" si="0"/>
        <v>#VALUE!</v>
      </c>
      <c r="H13" s="11" t="e">
        <f t="shared" si="0"/>
        <v>#VALUE!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51.740715292688769</v>
      </c>
      <c r="F14" s="15">
        <f t="shared" ref="F14:K14" si="1">2*(F10-(5*10^(F9-10)))/(1+(0.94*10^(F9-10)))*10^(6-F9)</f>
        <v>43.780451437823039</v>
      </c>
      <c r="G14" s="15">
        <f t="shared" si="1"/>
        <v>25.10846820553563</v>
      </c>
      <c r="H14" s="15">
        <f t="shared" si="1"/>
        <v>25.053662750224699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>
        <f>+E9+0.5+VLOOKUP(E10,LSI!$F$2:$G$25,2)+VLOOKUP(E11,LSI!$H$2:$I$25,2)-12.1</f>
        <v>-1.9999999999999982</v>
      </c>
      <c r="F15" s="14">
        <f>+F9+0.5+VLOOKUP(F10,LSI!$F$2:$G$25,2)+VLOOKUP(F11,LSI!$H$2:$I$25,2)-12.1</f>
        <v>-2.3999999999999986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>
        <v>71.5</v>
      </c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 t="s">
        <v>39</v>
      </c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>
        <v>9.6</v>
      </c>
      <c r="F18" s="11">
        <v>9.6</v>
      </c>
      <c r="G18" s="11">
        <v>1.8</v>
      </c>
      <c r="H18" s="11">
        <v>0.47</v>
      </c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>
        <v>0.28000000000000003</v>
      </c>
      <c r="F19" s="11">
        <v>0.23</v>
      </c>
      <c r="G19" s="11" t="s">
        <v>40</v>
      </c>
      <c r="H19" s="11" t="s">
        <v>40</v>
      </c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>
        <v>7.0000000000000007E-2</v>
      </c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 t="s">
        <v>40</v>
      </c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>
        <v>130</v>
      </c>
      <c r="F22" s="11">
        <v>190</v>
      </c>
      <c r="G22" s="11">
        <v>160</v>
      </c>
      <c r="H22" s="11">
        <v>180</v>
      </c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>
        <v>21</v>
      </c>
      <c r="F23" s="15">
        <v>38</v>
      </c>
      <c r="G23" s="15">
        <v>32</v>
      </c>
      <c r="H23" s="15">
        <v>77</v>
      </c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>
        <v>16</v>
      </c>
      <c r="F24" s="15">
        <v>17</v>
      </c>
      <c r="G24" s="15">
        <v>52</v>
      </c>
      <c r="H24" s="15">
        <v>53</v>
      </c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>E26/10</f>
        <v>18.600000000000001</v>
      </c>
      <c r="F25" s="14">
        <f t="shared" ref="F25:K25" si="2">F26/10</f>
        <v>26.8</v>
      </c>
      <c r="G25" s="14">
        <f t="shared" si="2"/>
        <v>22.2</v>
      </c>
      <c r="H25" s="14">
        <f t="shared" si="2"/>
        <v>25.2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v>186</v>
      </c>
      <c r="F26" s="15">
        <v>268</v>
      </c>
      <c r="G26" s="15">
        <v>222</v>
      </c>
      <c r="H26" s="15">
        <v>252</v>
      </c>
      <c r="I26" s="15">
        <f t="shared" ref="I26:K26" ca="1" si="3">I25*10</f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>
        <v>134</v>
      </c>
      <c r="F27" s="14">
        <v>105</v>
      </c>
      <c r="G27" s="14">
        <v>4.32</v>
      </c>
      <c r="H27" s="14">
        <v>0.59</v>
      </c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>
        <v>430</v>
      </c>
      <c r="F28" s="15">
        <v>990</v>
      </c>
      <c r="G28" s="15">
        <v>50</v>
      </c>
      <c r="H28" s="15" t="s">
        <v>38</v>
      </c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>
        <v>57.2</v>
      </c>
      <c r="F29" s="14">
        <v>44.6</v>
      </c>
      <c r="G29" s="14">
        <v>51.9</v>
      </c>
      <c r="H29" s="14">
        <v>93.6</v>
      </c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206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207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208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208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44364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202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44364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44364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202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purl.org/dc/dcmitype/"/>
    <ds:schemaRef ds:uri="http://schemas.microsoft.com/office/infopath/2007/PartnerControls"/>
    <ds:schemaRef ds:uri="9e3d8395-3b78-4cee-bcbb-a4d4a59b9b21"/>
    <ds:schemaRef ds:uri="http://purl.org/dc/terms/"/>
    <ds:schemaRef ds:uri="http://schemas.microsoft.com/sharepoint/v3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a485ba0b-8b54-4b26-a1c0-8a4bc31186f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A8D237-00EE-42EF-82A8-B4488F954B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2021-06-17T04:51:39Z</cp:lastPrinted>
  <dcterms:created xsi:type="dcterms:W3CDTF">2017-07-10T05:27:40Z</dcterms:created>
  <dcterms:modified xsi:type="dcterms:W3CDTF">2021-06-17T04:56:37Z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