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6 June\"/>
    </mc:Choice>
  </mc:AlternateContent>
  <xr:revisionPtr revIDLastSave="0" documentId="13_ncr:1_{95590041-8E3C-4554-BA3C-B7107AF37D3B}" xr6:coauthVersionLast="47" xr6:coauthVersionMax="47" xr10:uidLastSave="{00000000-0000-0000-0000-000000000000}"/>
  <bookViews>
    <workbookView xWindow="23568" yWindow="240" windowWidth="27900" windowHeight="1482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9" l="1"/>
  <c r="D25" i="18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5" i="10" l="1"/>
  <c r="H12" i="9" l="1"/>
  <c r="G12" i="9"/>
  <c r="F12" i="9"/>
  <c r="E12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25" i="1"/>
  <c r="F25" i="1"/>
  <c r="G25" i="1"/>
  <c r="H25" i="1"/>
  <c r="D24" i="4"/>
  <c r="D25" i="4"/>
  <c r="I25" i="1"/>
  <c r="I26" i="1"/>
  <c r="K25" i="1"/>
  <c r="K26" i="1"/>
  <c r="J25" i="1"/>
  <c r="J26" i="1"/>
</calcChain>
</file>

<file path=xl/sharedStrings.xml><?xml version="1.0" encoding="utf-8"?>
<sst xmlns="http://schemas.openxmlformats.org/spreadsheetml/2006/main" count="1196" uniqueCount="210">
  <si>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</si>
  <si>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</si>
  <si>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</si>
  <si>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</si>
  <si>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</si>
  <si>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</si>
  <si>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</si>
  <si>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</si>
  <si>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</si>
  <si>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</si>
  <si>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</si>
  <si>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</si>
  <si>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</si>
  <si>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</si>
  <si>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</si>
  <si>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</si>
  <si>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</si>
  <si>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</si>
  <si>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</si>
  <si>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</si>
  <si>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</si>
  <si>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</si>
  <si>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</si>
  <si>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</si>
  <si>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</si>
  <si>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</si>
  <si>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</si>
  <si>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</si>
  <si>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</si>
  <si>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</si>
  <si>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</si>
  <si>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</si>
  <si>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</si>
  <si>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</si>
  <si>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</si>
  <si>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</si>
  <si>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</si>
  <si>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</si>
  <si>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</si>
  <si>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</si>
  <si>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</si>
  <si>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</si>
  <si>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</si>
  <si>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</si>
  <si>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</si>
  <si>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</si>
  <si>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</si>
  <si>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</si>
  <si>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</si>
  <si>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</si>
  <si>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</si>
  <si>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</si>
  <si>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</si>
  <si>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</si>
  <si>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</si>
  <si>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</si>
  <si>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</si>
  <si>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</si>
  <si>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</si>
  <si>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</si>
  <si>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</si>
  <si>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</si>
  <si>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</si>
  <si>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</si>
  <si>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</si>
  <si>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</si>
  <si>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</si>
  <si>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</si>
  <si>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</si>
  <si>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</si>
  <si>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</si>
  <si>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</si>
  <si>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</si>
  <si>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</si>
  <si>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</si>
  <si>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</si>
  <si>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</si>
  <si>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</si>
  <si>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</si>
  <si>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</si>
  <si>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</si>
  <si>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</si>
  <si>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</si>
  <si>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</si>
  <si>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</si>
  <si>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</si>
  <si>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</si>
  <si>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</si>
  <si>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</si>
  <si>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</si>
  <si>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</si>
  <si>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</si>
  <si>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</si>
  <si>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</si>
  <si>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</si>
  <si>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</si>
  <si>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</si>
  <si>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</si>
  <si>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</si>
  <si>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</si>
  <si>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</si>
  <si>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</si>
  <si>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</si>
  <si>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</si>
  <si>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</si>
  <si>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</si>
  <si>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</si>
  <si>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</si>
  <si>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</si>
  <si>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</si>
  <si>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</si>
  <si>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</si>
  <si>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</si>
  <si>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</si>
  <si>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</si>
  <si>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</si>
  <si>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</si>
  <si>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</si>
  <si>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</si>
  <si>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</si>
  <si>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</si>
  <si>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</si>
  <si>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</si>
  <si>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</si>
  <si>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</si>
  <si>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</si>
  <si>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</si>
  <si>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</si>
  <si>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</si>
  <si>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</si>
  <si>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</si>
  <si>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</si>
  <si>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</si>
  <si>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</si>
  <si>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</si>
  <si>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</si>
  <si>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</si>
  <si>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</si>
  <si>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</si>
  <si>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</si>
  <si>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</si>
  <si>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</si>
  <si>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</si>
  <si>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</si>
  <si>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</si>
  <si>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</si>
  <si>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</si>
  <si>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</si>
  <si>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</si>
  <si>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</si>
  <si>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</si>
  <si>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</si>
  <si>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</si>
  <si>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</si>
  <si>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</si>
  <si>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</si>
  <si>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</si>
  <si>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</si>
  <si>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</si>
  <si>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</si>
  <si>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</si>
  <si>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</si>
  <si>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</si>
  <si>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</si>
  <si>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</si>
  <si>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</si>
  <si>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</si>
  <si>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</si>
  <si>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</si>
  <si>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</si>
  <si>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</si>
  <si>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</si>
  <si>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</si>
  <si>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</si>
  <si>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</si>
  <si>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</si>
  <si>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</si>
  <si>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</si>
  <si>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</si>
  <si>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</si>
  <si>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</si>
  <si>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</si>
  <si>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</si>
  <si>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</si>
  <si>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</si>
  <si>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</si>
  <si>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</si>
  <si>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</si>
  <si>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</si>
  <si>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</si>
  <si>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</si>
  <si>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</si>
  <si>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</si>
  <si>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</si>
  <si>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</si>
  <si>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</si>
  <si>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</si>
  <si>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</si>
  <si>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</si>
  <si>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</si>
  <si>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</si>
  <si>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</si>
  <si>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</si>
  <si>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Hydramech</t>
  </si>
  <si>
    <t>20210623CHM03</t>
  </si>
  <si>
    <t xml:space="preserve">The sample was slightly discoloured with some significant sediment </t>
  </si>
  <si>
    <t xml:space="preserve">The sample was clear with some significant sediment </t>
  </si>
  <si>
    <t xml:space="preserve">The sample was clear with no significant sediment </t>
  </si>
  <si>
    <t>Water Sample</t>
  </si>
  <si>
    <t>20210623SRT01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</si>
</sst>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44372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44372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202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130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44372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44372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202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4" zoomScale="130" zoomScaleNormal="110" zoomScalePageLayoutView="130" workbookViewId="0">
      <selection activeCell="J20" sqref="J20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209</v>
      </c>
    </row>
    <row r="4" spans="1:10" ht="15.6">
      <c r="B4" s="3" t="s">
        <v>208</v>
      </c>
      <c r="F4" s="8"/>
      <c r="G4" s="8"/>
      <c r="H4" s="9" t="s">
        <v>56</v>
      </c>
      <c r="J4" s="70">
        <v>44370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44372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6.9</v>
      </c>
      <c r="F9" s="14">
        <v>7</v>
      </c>
      <c r="G9" s="14">
        <v>7.2</v>
      </c>
      <c r="H9" s="14">
        <v>7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90</v>
      </c>
      <c r="F10" s="11">
        <v>95</v>
      </c>
      <c r="G10" s="11">
        <v>90</v>
      </c>
      <c r="H10" s="11">
        <v>40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65</v>
      </c>
      <c r="F11" s="11">
        <v>78</v>
      </c>
      <c r="G11" s="11" t="s">
        <v>38</v>
      </c>
      <c r="H11" s="11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22.642750782612033</v>
      </c>
      <c r="F12" s="15">
        <f t="shared" ref="F12:H12" si="0">2*(F10-(5*10^(F9-10)))/(1+(0.94*10^(F9-10)))*10^(6-F9)</f>
        <v>18.981157711750956</v>
      </c>
      <c r="G12" s="15">
        <f t="shared" si="0"/>
        <v>11.339338858137994</v>
      </c>
      <c r="H12" s="15">
        <f t="shared" si="0"/>
        <v>7.9914880012787979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-1.3999999999999986</v>
      </c>
      <c r="F13" s="14">
        <f>+F9+0.5+VLOOKUP(F10,LSI!$F$2:$G$25,2)+VLOOKUP(F11,LSI!$H$2:$I$25,2)-12.1</f>
        <v>-1.1999999999999993</v>
      </c>
      <c r="G13" s="14">
        <v>-2.2000000000000011</v>
      </c>
      <c r="H13" s="14">
        <v>-2.8000000000000007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0.1</v>
      </c>
      <c r="F14" s="11">
        <v>0.06</v>
      </c>
      <c r="G14" s="11">
        <v>0.01</v>
      </c>
      <c r="H14" s="11">
        <v>0.01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0.24</v>
      </c>
      <c r="F15" s="11">
        <v>0.23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160</v>
      </c>
      <c r="F16" s="11">
        <v>170</v>
      </c>
      <c r="G16" s="11">
        <v>160</v>
      </c>
      <c r="H16" s="11">
        <v>180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14</v>
      </c>
      <c r="F17" s="11">
        <v>19</v>
      </c>
      <c r="G17" s="11">
        <v>29</v>
      </c>
      <c r="H17" s="11">
        <v>100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10</v>
      </c>
      <c r="F18" s="11">
        <v>10</v>
      </c>
      <c r="G18" s="11">
        <v>51</v>
      </c>
      <c r="H18" s="11">
        <v>58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v>22.8</v>
      </c>
      <c r="F19" s="14">
        <v>24</v>
      </c>
      <c r="G19" s="14">
        <v>22.3</v>
      </c>
      <c r="H19" s="14">
        <v>25.8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228</v>
      </c>
      <c r="F20" s="15">
        <v>240</v>
      </c>
      <c r="G20" s="15">
        <v>223</v>
      </c>
      <c r="H20" s="15">
        <v>258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1.58</v>
      </c>
      <c r="F21" s="14">
        <v>0.7</v>
      </c>
      <c r="G21" s="14">
        <v>0.23</v>
      </c>
      <c r="H21" s="14" t="s">
        <v>41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85.7</v>
      </c>
      <c r="F23" s="14">
        <v>85.9</v>
      </c>
      <c r="G23" s="14">
        <v>79</v>
      </c>
      <c r="H23" s="14">
        <v>98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205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130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F8DB7BDB-106F-4575-9CFF-286053778791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C7554B9A-AB1A-4F22-B605-B29C131404E1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22" zoomScale="130" zoomScaleNormal="110" zoomScalePageLayoutView="130" workbookViewId="0">
      <selection activeCell="C39" sqref="C39:C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203</v>
      </c>
      <c r="F3" s="8"/>
      <c r="G3" s="8"/>
      <c r="H3" s="9" t="s">
        <v>152</v>
      </c>
      <c r="J3" s="69" t="s">
        <v>204</v>
      </c>
    </row>
    <row r="4" spans="1:12" ht="15.6">
      <c r="B4" s="3" t="s">
        <v>58</v>
      </c>
      <c r="F4" s="8"/>
      <c r="G4" s="8"/>
      <c r="H4" s="9" t="s">
        <v>56</v>
      </c>
      <c r="J4" s="70">
        <v>44370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44372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>
        <v>6.9</v>
      </c>
      <c r="F9" s="14">
        <v>7</v>
      </c>
      <c r="G9" s="14">
        <v>7.2</v>
      </c>
      <c r="H9" s="14">
        <v>7</v>
      </c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>
        <v>90</v>
      </c>
      <c r="F10" s="15">
        <v>95</v>
      </c>
      <c r="G10" s="15">
        <v>90</v>
      </c>
      <c r="H10" s="15">
        <v>40</v>
      </c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>
        <v>65</v>
      </c>
      <c r="F11" s="15">
        <v>78</v>
      </c>
      <c r="G11" s="15" t="s">
        <v>38</v>
      </c>
      <c r="H11" s="15" t="s">
        <v>38</v>
      </c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>
        <v>60</v>
      </c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65</v>
      </c>
      <c r="F13" s="11">
        <f t="shared" si="0"/>
        <v>18</v>
      </c>
      <c r="G13" s="11" t="e">
        <f t="shared" si="0"/>
        <v>#VALUE!</v>
      </c>
      <c r="H13" s="11" t="e">
        <f t="shared" si="0"/>
        <v>#VALUE!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22.642750782612033</v>
      </c>
      <c r="F14" s="15">
        <f t="shared" ref="F14:K14" si="1">2*(F10-(5*10^(F9-10)))/(1+(0.94*10^(F9-10)))*10^(6-F9)</f>
        <v>18.981157711750956</v>
      </c>
      <c r="G14" s="15">
        <f t="shared" si="1"/>
        <v>11.339338858137994</v>
      </c>
      <c r="H14" s="15">
        <f t="shared" si="1"/>
        <v>7.9914880012787979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>
        <f>+E9+0.5+VLOOKUP(E10,LSI!$F$2:$G$25,2)+VLOOKUP(E11,LSI!$H$2:$I$25,2)-12.1</f>
        <v>-1.3999999999999986</v>
      </c>
      <c r="F15" s="14">
        <f>+F9+0.5+VLOOKUP(F10,LSI!$F$2:$G$25,2)+VLOOKUP(F11,LSI!$H$2:$I$25,2)-12.1</f>
        <v>-1.1999999999999993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>
        <v>10.5</v>
      </c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 t="s">
        <v>39</v>
      </c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>
        <v>0.1</v>
      </c>
      <c r="F18" s="11">
        <v>0.06</v>
      </c>
      <c r="G18" s="11">
        <v>0.01</v>
      </c>
      <c r="H18" s="11">
        <v>0.01</v>
      </c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>
        <v>0.24</v>
      </c>
      <c r="F19" s="11">
        <v>0.23</v>
      </c>
      <c r="G19" s="11" t="s">
        <v>40</v>
      </c>
      <c r="H19" s="11" t="s">
        <v>40</v>
      </c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>
        <v>0.02</v>
      </c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 t="s">
        <v>40</v>
      </c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>
        <v>160</v>
      </c>
      <c r="F22" s="11">
        <v>170</v>
      </c>
      <c r="G22" s="11">
        <v>160</v>
      </c>
      <c r="H22" s="11">
        <v>180</v>
      </c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>
        <v>14</v>
      </c>
      <c r="F23" s="15">
        <v>19</v>
      </c>
      <c r="G23" s="15">
        <v>29</v>
      </c>
      <c r="H23" s="15">
        <v>100</v>
      </c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>
        <v>10</v>
      </c>
      <c r="F24" s="15">
        <v>10</v>
      </c>
      <c r="G24" s="15">
        <v>51</v>
      </c>
      <c r="H24" s="15">
        <v>58</v>
      </c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>E26/10</f>
        <v>22.8</v>
      </c>
      <c r="F25" s="14">
        <f t="shared" ref="F25:K25" si="2">F26/10</f>
        <v>24</v>
      </c>
      <c r="G25" s="14">
        <f t="shared" si="2"/>
        <v>22.3</v>
      </c>
      <c r="H25" s="14">
        <f t="shared" si="2"/>
        <v>25.8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v>228</v>
      </c>
      <c r="F26" s="15">
        <v>240</v>
      </c>
      <c r="G26" s="15">
        <v>223</v>
      </c>
      <c r="H26" s="15">
        <v>258</v>
      </c>
      <c r="I26" s="15">
        <f t="shared" ref="I26:K26" ca="1" si="3">I25*10</f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>
        <v>1.58</v>
      </c>
      <c r="F27" s="14">
        <v>0.7</v>
      </c>
      <c r="G27" s="14">
        <v>0.23</v>
      </c>
      <c r="H27" s="14" t="s">
        <v>41</v>
      </c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 t="s">
        <v>38</v>
      </c>
      <c r="F28" s="15" t="s">
        <v>38</v>
      </c>
      <c r="G28" s="15" t="s">
        <v>38</v>
      </c>
      <c r="H28" s="15" t="s">
        <v>38</v>
      </c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>
        <v>85.7</v>
      </c>
      <c r="F29" s="14">
        <v>85.9</v>
      </c>
      <c r="G29" s="14">
        <v>79</v>
      </c>
      <c r="H29" s="14">
        <v>98</v>
      </c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205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206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207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207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44372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202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44372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44372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B9775E1-AAFA-44C2-892D-DBAF26613948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sharepoint/v3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a485ba0b-8b54-4b26-a1c0-8a4bc31186f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2021-06-25T03:37:59Z</cp:lastPrinted>
  <dcterms:created xsi:type="dcterms:W3CDTF">2017-07-10T05:27:40Z</dcterms:created>
  <dcterms:modified xsi:type="dcterms:W3CDTF">2021-06-25T03:47:44Z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