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06 June\"/>
    </mc:Choice>
  </mc:AlternateContent>
  <xr:revisionPtr revIDLastSave="0" documentId="13_ncr:1_{BEEC6CCB-37F7-4BD7-9998-E46FC38028ED}" xr6:coauthVersionLast="47" xr6:coauthVersionMax="47" xr10:uidLastSave="{00000000-0000-0000-0000-000000000000}"/>
  <bookViews>
    <workbookView xWindow="23916" yWindow="588" windowWidth="27900" windowHeight="14820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9" l="1"/>
  <c r="D25" i="18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5" i="10" l="1"/>
  <c r="H12" i="9" l="1"/>
  <c r="G12" i="9"/>
  <c r="F12" i="9"/>
  <c r="E12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E25" i="1"/>
  <c r="F25" i="1"/>
  <c r="G25" i="1"/>
  <c r="H25" i="1"/>
  <c r="K26" i="1" l="1"/>
  <c r="K25" i="1"/>
  <c r="J26" i="1"/>
  <c r="J25" i="1"/>
  <c r="I26" i="1"/>
  <c r="I25" i="1"/>
  <c r="D25" i="4"/>
  <c r="D24" i="4"/>
</calcChain>
</file>

<file path=xl/sharedStrings.xml><?xml version="1.0" encoding="utf-8"?>
<sst xmlns="http://schemas.openxmlformats.org/spreadsheetml/2006/main" count="1197" uniqueCount="211">
  <si>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</si>
  <si>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</si>
  <si>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</si>
  <si>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</si>
  <si>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</si>
  <si>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</si>
  <si>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</si>
  <si>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</si>
  <si>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</si>
  <si>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</si>
  <si>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</si>
  <si>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</si>
  <si>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</si>
  <si>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</si>
  <si>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</si>
  <si>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</si>
  <si>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</si>
  <si>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</si>
  <si>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</si>
  <si>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</si>
  <si>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</si>
  <si>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</si>
  <si>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</si>
  <si>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</si>
  <si>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</si>
  <si>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</si>
  <si>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</si>
  <si>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</si>
  <si>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</si>
  <si>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</si>
  <si>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</si>
  <si>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</si>
  <si>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</si>
  <si>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</si>
  <si>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</si>
  <si>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</si>
  <si>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</si>
  <si>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</si>
  <si>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</si>
  <si>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</si>
  <si>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</si>
  <si>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</si>
  <si>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</si>
  <si>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</si>
  <si>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</si>
  <si>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</si>
  <si>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</si>
  <si>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</si>
  <si>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</si>
  <si>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</si>
  <si>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</si>
  <si>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</si>
  <si>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</si>
  <si>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</si>
  <si>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</si>
  <si>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</si>
  <si>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</si>
  <si>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</si>
  <si>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</si>
  <si>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</si>
  <si>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</si>
  <si>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</si>
  <si>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</si>
  <si>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</si>
  <si>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</si>
  <si>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</si>
  <si>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</si>
  <si>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</si>
  <si>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</si>
  <si>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</si>
  <si>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</si>
  <si>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</si>
  <si>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</si>
  <si>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</si>
  <si>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</si>
  <si>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</si>
  <si>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</si>
  <si>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</si>
  <si>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</si>
  <si>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</si>
  <si>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</si>
  <si>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</si>
  <si>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</si>
  <si>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</si>
  <si>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</si>
  <si>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</si>
  <si>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</si>
  <si>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</si>
  <si>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</si>
  <si>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</si>
  <si>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</si>
  <si>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</si>
  <si>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</si>
  <si>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</si>
  <si>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</si>
  <si>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</si>
  <si>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</si>
  <si>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</si>
  <si>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</si>
  <si>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</si>
  <si>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</si>
  <si>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</si>
  <si>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</si>
  <si>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</si>
  <si>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</si>
  <si>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</si>
  <si>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</si>
  <si>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</si>
  <si>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</si>
  <si>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</si>
  <si>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</si>
  <si>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</si>
  <si>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</si>
  <si>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</si>
  <si>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</si>
  <si>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</si>
  <si>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</si>
  <si>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</si>
  <si>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</si>
  <si>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</si>
  <si>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</si>
  <si>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</si>
  <si>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</si>
  <si>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</si>
  <si>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</si>
  <si>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</si>
  <si>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</si>
  <si>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</si>
  <si>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</si>
  <si>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</si>
  <si>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</si>
  <si>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</si>
  <si>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</si>
  <si>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</si>
  <si>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</si>
  <si>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</si>
  <si>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</si>
  <si>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</si>
  <si>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</si>
  <si>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</si>
  <si>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</si>
  <si>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</si>
  <si>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</si>
  <si>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</si>
  <si>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</si>
  <si>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</si>
  <si>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</si>
  <si>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</si>
  <si>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</si>
  <si>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</si>
  <si>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</si>
  <si>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</si>
  <si>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</si>
  <si>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</si>
  <si>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</si>
  <si>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</si>
  <si>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</si>
  <si>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</si>
  <si>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</si>
  <si>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</si>
  <si>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</si>
  <si>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</si>
  <si>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</si>
  <si>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</si>
  <si>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</si>
  <si>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</si>
  <si>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</si>
  <si>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</si>
  <si>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</si>
  <si>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</si>
  <si>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</si>
  <si>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</si>
  <si>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</si>
  <si>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</si>
  <si>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</si>
  <si>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</si>
  <si>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</si>
  <si>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</si>
  <si>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</si>
  <si>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</si>
  <si>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</si>
  <si>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</si>
  <si>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</si>
  <si>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</si>
  <si>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</si>
  <si>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</si>
  <si>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</si>
  <si>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</si>
  <si>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</si>
  <si>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</si>
  <si>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</si>
  <si>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</si>
  <si>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</si>
  <si>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</si>
  <si>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</si>
  <si>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</si>
  <si>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</si>
  <si>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</si>
  <si>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</si>
  <si>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</si>
  <si>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</si>
  <si>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</si>
  <si>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</si>
  <si>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>Brlan Peterse</t>
  </si>
  <si>
    <t>20210623CHM01</t>
  </si>
  <si>
    <t xml:space="preserve">The sample was slightly discoloured with some significant sediment </t>
  </si>
  <si>
    <t xml:space="preserve">The sample was clears slightly discoloured with no significant sediment </t>
  </si>
  <si>
    <t xml:space="preserve">The sample was clear slightly discoloured with no significant sediment </t>
  </si>
  <si>
    <t xml:space="preserve">The sample was clear with no significant sediment </t>
  </si>
  <si>
    <t>20210623SRT02</t>
  </si>
  <si>
    <t>Brian Petersen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</si>
</sst>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35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13" zoomScale="130" zoomScaleNormal="110" zoomScalePageLayoutView="130" workbookViewId="0">
      <selection activeCell="F5" sqref="F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44372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44372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 ht="14.4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201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3" t="s">
        <v>202</v>
      </c>
      <c r="D37" s="103"/>
      <c r="E37" s="103"/>
      <c r="F37" s="103"/>
      <c r="G37" s="103"/>
      <c r="H37" s="103"/>
      <c r="I37" s="103"/>
      <c r="J37" s="103"/>
      <c r="K37" s="5"/>
    </row>
    <row r="38" spans="1:11">
      <c r="A38" s="4"/>
      <c r="B38" s="55" t="s">
        <v>24</v>
      </c>
      <c r="C38" s="102" t="s">
        <v>130</v>
      </c>
      <c r="D38" s="103"/>
      <c r="E38" s="103"/>
      <c r="F38" s="103"/>
      <c r="G38" s="103"/>
      <c r="H38" s="103"/>
      <c r="I38" s="103"/>
      <c r="J38" s="103"/>
      <c r="K38" s="5"/>
    </row>
    <row r="39" spans="1:11">
      <c r="A39" s="4"/>
      <c r="B39" s="55"/>
      <c r="C39" s="102"/>
      <c r="D39" s="103"/>
      <c r="E39" s="103"/>
      <c r="F39" s="103"/>
      <c r="G39" s="103"/>
      <c r="H39" s="103"/>
      <c r="I39" s="103"/>
      <c r="J39" s="103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198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199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44372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44372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154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154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201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3" t="s">
        <v>202</v>
      </c>
      <c r="D28" s="103"/>
      <c r="E28" s="103"/>
      <c r="F28" s="103"/>
      <c r="G28" s="103"/>
      <c r="H28" s="103"/>
      <c r="I28" s="103"/>
      <c r="J28" s="103"/>
      <c r="K28" s="5"/>
    </row>
    <row r="29" spans="1:11">
      <c r="A29" s="4"/>
      <c r="B29" s="55" t="s">
        <v>24</v>
      </c>
      <c r="C29" s="102" t="s">
        <v>130</v>
      </c>
      <c r="D29" s="103"/>
      <c r="E29" s="103"/>
      <c r="F29" s="103"/>
      <c r="G29" s="103"/>
      <c r="H29" s="103"/>
      <c r="I29" s="103"/>
      <c r="J29" s="103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15" zoomScaleNormal="110" zoomScalePageLayoutView="115" workbookViewId="0">
      <selection activeCell="B5" sqref="B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2.8">
      <c r="B1" s="2" t="s">
        <v>0</v>
      </c>
      <c r="J1" s="13" t="str">
        <f>'R-ALL'!J1</f>
        <v>Rev4.0</v>
      </c>
    </row>
    <row r="2" spans="1:10">
      <c r="J2" s="13"/>
    </row>
    <row r="3" spans="1:10">
      <c r="F3" s="8"/>
      <c r="G3" s="8"/>
      <c r="H3" s="9" t="s">
        <v>152</v>
      </c>
      <c r="J3" s="69" t="s">
        <v>209</v>
      </c>
    </row>
    <row r="4" spans="1:10" ht="15.6">
      <c r="B4" s="3" t="s">
        <v>210</v>
      </c>
      <c r="F4" s="8"/>
      <c r="G4" s="8"/>
      <c r="H4" s="9" t="s">
        <v>56</v>
      </c>
      <c r="J4" s="70">
        <v>44370</v>
      </c>
    </row>
    <row r="5" spans="1:10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44372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7</v>
      </c>
      <c r="F9" s="14">
        <v>7.4</v>
      </c>
      <c r="G9" s="14">
        <v>7.4</v>
      </c>
      <c r="H9" s="14">
        <v>7.3</v>
      </c>
    </row>
    <row r="10" spans="1:10" ht="14.4">
      <c r="A10" s="4"/>
      <c r="B10" s="10" t="s">
        <v>5</v>
      </c>
      <c r="C10" s="10" t="s">
        <v>52</v>
      </c>
      <c r="D10" s="11" t="s">
        <v>23</v>
      </c>
      <c r="E10" s="11">
        <v>170</v>
      </c>
      <c r="F10" s="11">
        <v>160</v>
      </c>
      <c r="G10" s="11">
        <v>165</v>
      </c>
      <c r="H10" s="11">
        <v>80</v>
      </c>
    </row>
    <row r="11" spans="1:10" ht="14.4">
      <c r="A11" s="4"/>
      <c r="B11" s="10" t="s">
        <v>6</v>
      </c>
      <c r="C11" s="10" t="s">
        <v>52</v>
      </c>
      <c r="D11" s="11" t="s">
        <v>65</v>
      </c>
      <c r="E11" s="11">
        <v>120</v>
      </c>
      <c r="F11" s="11">
        <v>49</v>
      </c>
      <c r="G11" s="11" t="s">
        <v>38</v>
      </c>
      <c r="H11" s="11" t="s">
        <v>38</v>
      </c>
    </row>
    <row r="12" spans="1:10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33.967070953303896</v>
      </c>
      <c r="F12" s="15">
        <f t="shared" ref="F12:H12" si="0">2*(F10-(5*10^(F9-10)))/(1+(0.94*10^(F9-10)))*10^(6-F9)</f>
        <v>12.708422670109215</v>
      </c>
      <c r="G12" s="15">
        <f t="shared" si="0"/>
        <v>13.105592054937276</v>
      </c>
      <c r="H12" s="15">
        <f t="shared" si="0"/>
        <v>8.0029857654855565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-0.79999999999999893</v>
      </c>
      <c r="F13" s="14">
        <f>+F9+0.5+VLOOKUP(F10,LSI!$F$2:$G$25,2)+VLOOKUP(F11,LSI!$H$2:$I$25,2)-12.1</f>
        <v>-0.79999999999999893</v>
      </c>
      <c r="G13" s="14">
        <v>-1.6999999999999993</v>
      </c>
      <c r="H13" s="14">
        <v>-2.0999999999999996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1.22</v>
      </c>
      <c r="F14" s="11">
        <v>0.35</v>
      </c>
      <c r="G14" s="11">
        <v>0.4</v>
      </c>
      <c r="H14" s="11">
        <v>7.0000000000000007E-2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0.03</v>
      </c>
      <c r="F15" s="11" t="s">
        <v>40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470</v>
      </c>
      <c r="F16" s="11">
        <v>490</v>
      </c>
      <c r="G16" s="11">
        <v>470</v>
      </c>
      <c r="H16" s="11">
        <v>500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140</v>
      </c>
      <c r="F17" s="11">
        <v>165</v>
      </c>
      <c r="G17" s="11">
        <v>140</v>
      </c>
      <c r="H17" s="11">
        <v>225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88</v>
      </c>
      <c r="F18" s="11">
        <v>140</v>
      </c>
      <c r="G18" s="11">
        <v>170</v>
      </c>
      <c r="H18" s="11">
        <v>170</v>
      </c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v>65.8</v>
      </c>
      <c r="F19" s="14">
        <v>69.7</v>
      </c>
      <c r="G19" s="14">
        <v>65.8</v>
      </c>
      <c r="H19" s="14">
        <v>71.2</v>
      </c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658</v>
      </c>
      <c r="F20" s="15">
        <v>697</v>
      </c>
      <c r="G20" s="15">
        <v>658</v>
      </c>
      <c r="H20" s="15">
        <v>712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2.0099999999999998</v>
      </c>
      <c r="F21" s="14">
        <v>0.55000000000000004</v>
      </c>
      <c r="G21" s="14">
        <v>0.67</v>
      </c>
      <c r="H21" s="14" t="s">
        <v>41</v>
      </c>
    </row>
    <row r="22" spans="1:11">
      <c r="A22" s="4"/>
      <c r="B22" s="10" t="s">
        <v>163</v>
      </c>
      <c r="C22" s="10" t="s">
        <v>164</v>
      </c>
      <c r="D22" s="11" t="s">
        <v>23</v>
      </c>
      <c r="E22" s="11" t="s">
        <v>38</v>
      </c>
      <c r="F22" s="11" t="s">
        <v>38</v>
      </c>
      <c r="G22" s="11" t="s">
        <v>38</v>
      </c>
      <c r="H22" s="11" t="s">
        <v>38</v>
      </c>
    </row>
    <row r="23" spans="1:11" ht="14.4">
      <c r="A23" s="4"/>
      <c r="B23" s="10" t="s">
        <v>19</v>
      </c>
      <c r="C23" s="10" t="s">
        <v>55</v>
      </c>
      <c r="D23" s="11" t="s">
        <v>23</v>
      </c>
      <c r="E23" s="14">
        <v>85.6</v>
      </c>
      <c r="F23" s="14">
        <v>88.9</v>
      </c>
      <c r="G23" s="14">
        <v>84.7</v>
      </c>
      <c r="H23" s="14">
        <v>97.1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205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208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208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201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102" t="s">
        <v>130</v>
      </c>
      <c r="D32" s="103"/>
      <c r="E32" s="103"/>
      <c r="F32" s="103"/>
      <c r="G32" s="103"/>
      <c r="H32" s="103"/>
      <c r="I32" s="103"/>
      <c r="J32" s="103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199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193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E562460C-8768-473E-87CB-B349DBBD23A3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8E67DC4A-B7C8-4566-9ABC-491C6857A6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18" zoomScale="130" zoomScaleNormal="110" zoomScalePageLayoutView="130" workbookViewId="0">
      <selection activeCell="C39" sqref="C39:C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204</v>
      </c>
    </row>
    <row r="4" spans="1:12" ht="15.6">
      <c r="B4" s="3" t="s">
        <v>203</v>
      </c>
      <c r="F4" s="8"/>
      <c r="G4" s="8"/>
      <c r="H4" s="9" t="s">
        <v>56</v>
      </c>
      <c r="J4" s="70">
        <v>44370</v>
      </c>
    </row>
    <row r="5" spans="1:12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44372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>
        <v>7</v>
      </c>
      <c r="F9" s="14">
        <v>7.4</v>
      </c>
      <c r="G9" s="14">
        <v>7.4</v>
      </c>
      <c r="H9" s="14">
        <v>7.3</v>
      </c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5">
        <v>170</v>
      </c>
      <c r="F10" s="15">
        <v>160</v>
      </c>
      <c r="G10" s="15">
        <v>165</v>
      </c>
      <c r="H10" s="15">
        <v>80</v>
      </c>
      <c r="I10" s="15"/>
      <c r="J10" s="15"/>
      <c r="K10" s="15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5">
        <v>120</v>
      </c>
      <c r="F11" s="15">
        <v>49</v>
      </c>
      <c r="G11" s="15" t="s">
        <v>38</v>
      </c>
      <c r="H11" s="15" t="s">
        <v>38</v>
      </c>
      <c r="I11" s="15"/>
      <c r="J11" s="15"/>
      <c r="K11" s="15"/>
      <c r="L11" s="5"/>
    </row>
    <row r="12" spans="1:12" ht="14.4">
      <c r="A12" s="4"/>
      <c r="B12" s="10" t="s">
        <v>7</v>
      </c>
      <c r="C12" s="10" t="s">
        <v>52</v>
      </c>
      <c r="D12" s="11" t="s">
        <v>23</v>
      </c>
      <c r="E12" s="15"/>
      <c r="F12" s="15">
        <v>40</v>
      </c>
      <c r="G12" s="15"/>
      <c r="H12" s="15"/>
      <c r="I12" s="15"/>
      <c r="J12" s="15"/>
      <c r="K12" s="15"/>
      <c r="L12" s="5"/>
    </row>
    <row r="13" spans="1:12" ht="14.4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120</v>
      </c>
      <c r="F13" s="11">
        <f t="shared" si="0"/>
        <v>9</v>
      </c>
      <c r="G13" s="11" t="e">
        <f t="shared" si="0"/>
        <v>#VALUE!</v>
      </c>
      <c r="H13" s="11" t="e">
        <f t="shared" si="0"/>
        <v>#VALUE!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 ht="14.4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33.967070953303896</v>
      </c>
      <c r="F14" s="15">
        <f t="shared" ref="F14:K14" si="1">2*(F10-(5*10^(F9-10)))/(1+(0.94*10^(F9-10)))*10^(6-F9)</f>
        <v>12.708422670109215</v>
      </c>
      <c r="G14" s="15">
        <f t="shared" si="1"/>
        <v>13.105592054937276</v>
      </c>
      <c r="H14" s="15">
        <f t="shared" si="1"/>
        <v>8.0029857654855565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>
        <f>+E9+0.5+VLOOKUP(E10,LSI!$F$2:$G$25,2)+VLOOKUP(E11,LSI!$H$2:$I$25,2)-12.1</f>
        <v>-0.79999999999999893</v>
      </c>
      <c r="F15" s="14">
        <f>+F9+0.5+VLOOKUP(F10,LSI!$F$2:$G$25,2)+VLOOKUP(F11,LSI!$H$2:$I$25,2)-12.1</f>
        <v>-0.79999999999999893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 ht="14.4">
      <c r="A16" s="4"/>
      <c r="B16" s="10" t="s">
        <v>9</v>
      </c>
      <c r="C16" s="10" t="s">
        <v>54</v>
      </c>
      <c r="D16" s="11" t="s">
        <v>23</v>
      </c>
      <c r="E16" s="15"/>
      <c r="F16" s="15">
        <v>61.5</v>
      </c>
      <c r="G16" s="15"/>
      <c r="H16" s="15"/>
      <c r="I16" s="15"/>
      <c r="J16" s="15"/>
      <c r="K16" s="15"/>
      <c r="L16" s="5"/>
    </row>
    <row r="17" spans="1:12" ht="14.4">
      <c r="A17" s="4"/>
      <c r="B17" s="10" t="s">
        <v>109</v>
      </c>
      <c r="C17" s="10" t="s">
        <v>110</v>
      </c>
      <c r="D17" s="11" t="s">
        <v>23</v>
      </c>
      <c r="E17" s="15"/>
      <c r="F17" s="15" t="s">
        <v>39</v>
      </c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>
        <v>1.22</v>
      </c>
      <c r="F18" s="11">
        <v>0.35</v>
      </c>
      <c r="G18" s="11">
        <v>0.4</v>
      </c>
      <c r="H18" s="11">
        <v>7.0000000000000007E-2</v>
      </c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>
        <v>0.03</v>
      </c>
      <c r="F19" s="11" t="s">
        <v>40</v>
      </c>
      <c r="G19" s="11" t="s">
        <v>40</v>
      </c>
      <c r="H19" s="11" t="s">
        <v>40</v>
      </c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>
        <v>0.02</v>
      </c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 t="s">
        <v>40</v>
      </c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>
        <v>470</v>
      </c>
      <c r="F22" s="11">
        <v>490</v>
      </c>
      <c r="G22" s="11">
        <v>470</v>
      </c>
      <c r="H22" s="11">
        <v>500</v>
      </c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>
        <v>140</v>
      </c>
      <c r="F23" s="15">
        <v>165</v>
      </c>
      <c r="G23" s="15">
        <v>140</v>
      </c>
      <c r="H23" s="15">
        <v>225</v>
      </c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>
        <v>88</v>
      </c>
      <c r="F24" s="15">
        <v>140</v>
      </c>
      <c r="G24" s="15">
        <v>170</v>
      </c>
      <c r="H24" s="15">
        <v>170</v>
      </c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>E26/10</f>
        <v>65.8</v>
      </c>
      <c r="F25" s="14">
        <f t="shared" ref="F25:K25" si="2">F26/10</f>
        <v>69.7</v>
      </c>
      <c r="G25" s="14">
        <f t="shared" si="2"/>
        <v>65.8</v>
      </c>
      <c r="H25" s="14">
        <f t="shared" si="2"/>
        <v>71.2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v>658</v>
      </c>
      <c r="F26" s="15">
        <v>697</v>
      </c>
      <c r="G26" s="15">
        <v>658</v>
      </c>
      <c r="H26" s="15">
        <v>712</v>
      </c>
      <c r="I26" s="15">
        <f t="shared" ref="I26:K26" ca="1" si="3">I25*10</f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>
        <v>2.0099999999999998</v>
      </c>
      <c r="F27" s="14">
        <v>0.55000000000000004</v>
      </c>
      <c r="G27" s="14">
        <v>0.67</v>
      </c>
      <c r="H27" s="14" t="s">
        <v>41</v>
      </c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 t="s">
        <v>38</v>
      </c>
      <c r="F28" s="15" t="s">
        <v>38</v>
      </c>
      <c r="G28" s="15" t="s">
        <v>38</v>
      </c>
      <c r="H28" s="15" t="s">
        <v>38</v>
      </c>
      <c r="I28" s="15"/>
      <c r="J28" s="15"/>
      <c r="K28" s="15"/>
      <c r="L28" s="5"/>
    </row>
    <row r="29" spans="1:12" ht="14.4">
      <c r="A29" s="4"/>
      <c r="B29" s="10" t="s">
        <v>19</v>
      </c>
      <c r="C29" s="10" t="s">
        <v>55</v>
      </c>
      <c r="D29" s="11" t="s">
        <v>23</v>
      </c>
      <c r="E29" s="14">
        <v>85.6</v>
      </c>
      <c r="F29" s="14">
        <v>88.9</v>
      </c>
      <c r="G29" s="14">
        <v>84.7</v>
      </c>
      <c r="H29" s="14">
        <v>97.1</v>
      </c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205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206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207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207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201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2" t="s">
        <v>130</v>
      </c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196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44372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201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3" t="s">
        <v>202</v>
      </c>
      <c r="D21" s="103"/>
      <c r="E21" s="103"/>
      <c r="F21" s="103"/>
      <c r="G21" s="103"/>
      <c r="H21" s="103"/>
      <c r="I21" s="103"/>
      <c r="J21" s="103"/>
      <c r="K21" s="5"/>
    </row>
    <row r="22" spans="1:11">
      <c r="A22" s="4"/>
      <c r="B22" s="55"/>
      <c r="C22" s="102"/>
      <c r="D22" s="103"/>
      <c r="E22" s="103"/>
      <c r="F22" s="103"/>
      <c r="G22" s="103"/>
      <c r="H22" s="103"/>
      <c r="I22" s="103"/>
      <c r="J22" s="103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D8" sqref="D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">
        <v>200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44372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44372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 ht="14.4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195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154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201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3" t="s">
        <v>202</v>
      </c>
      <c r="D46" s="103"/>
      <c r="E46" s="103"/>
      <c r="F46" s="103"/>
      <c r="G46" s="103"/>
      <c r="H46" s="103"/>
      <c r="I46" s="103"/>
      <c r="J46" s="103"/>
      <c r="K46" s="5"/>
    </row>
    <row r="47" spans="1:11">
      <c r="A47" s="4"/>
      <c r="B47" s="55" t="s">
        <v>24</v>
      </c>
      <c r="C47" s="102" t="s">
        <v>130</v>
      </c>
      <c r="D47" s="103"/>
      <c r="E47" s="103"/>
      <c r="F47" s="103"/>
      <c r="G47" s="103"/>
      <c r="H47" s="103"/>
      <c r="I47" s="103"/>
      <c r="J47" s="103"/>
      <c r="K47" s="5"/>
    </row>
    <row r="48" spans="1:11">
      <c r="A48" s="4"/>
      <c r="B48" s="55"/>
      <c r="C48" s="102"/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BA8E72F-B3F6-4394-9808-36455A4DE1FE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9e3d8395-3b78-4cee-bcbb-a4d4a59b9b21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a485ba0b-8b54-4b26-a1c0-8a4bc31186fb"/>
    <ds:schemaRef ds:uri="http://purl.org/dc/elements/1.1/"/>
    <ds:schemaRef ds:uri="http://schemas.openxmlformats.org/package/2006/metadata/core-properties"/>
    <ds:schemaRef ds:uri="http://schemas.microsoft.com/sharepoint/v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2020-10-20T20:14:33Z</cp:lastPrinted>
  <dcterms:created xsi:type="dcterms:W3CDTF">2017-07-10T05:27:40Z</dcterms:created>
  <dcterms:modified xsi:type="dcterms:W3CDTF">2021-06-25T03:42:38Z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